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40" tabRatio="854" activeTab="14"/>
  </bookViews>
  <sheets>
    <sheet name="PLAN" sheetId="1" r:id="rId1"/>
    <sheet name="fiche ex S1" sheetId="2" r:id="rId2"/>
    <sheet name="fiche ex S2" sheetId="3" r:id="rId3"/>
    <sheet name="fiche ex S3" sheetId="4" r:id="rId4"/>
    <sheet name="fiche ex S4" sheetId="5" r:id="rId5"/>
    <sheet name="fiche ex1 S5" sheetId="6" r:id="rId6"/>
    <sheet name="fiche ex1 S6" sheetId="7" r:id="rId7"/>
    <sheet name="fiche ex1 S7" sheetId="8" r:id="rId8"/>
    <sheet name="fiche ex1 S8" sheetId="9" r:id="rId9"/>
    <sheet name="fiche ex1 S9" sheetId="10" r:id="rId10"/>
    <sheet name="fiche ex2 S5" sheetId="11" r:id="rId11"/>
    <sheet name="fiche ex2 S6" sheetId="12" r:id="rId12"/>
    <sheet name="fiche ex2 S7" sheetId="13" r:id="rId13"/>
    <sheet name="fiche ex2 S8" sheetId="14" r:id="rId14"/>
    <sheet name="fiche ex2 S9" sheetId="15" r:id="rId15"/>
  </sheets>
  <definedNames>
    <definedName name="_Toc364861555" localSheetId="1">'fiche ex S1'!#REF!</definedName>
    <definedName name="Z_3DA90CE8_722C_481A_BF1E_D31732F708C2_.wvu.Rows" localSheetId="5" hidden="1">'fiche ex1 S5'!$28:$29</definedName>
    <definedName name="Z_EBD4EF28_EDC2_4F06_B63C_9E0F070ACE7B_.wvu.Rows" localSheetId="5" hidden="1">'fiche ex1 S5'!$28:$29</definedName>
  </definedNames>
  <calcPr fullCalcOnLoad="1"/>
</workbook>
</file>

<file path=xl/sharedStrings.xml><?xml version="1.0" encoding="utf-8"?>
<sst xmlns="http://schemas.openxmlformats.org/spreadsheetml/2006/main" count="794" uniqueCount="476">
  <si>
    <t>Fiches exemples</t>
  </si>
  <si>
    <t>Diagnostic initial (fiches communes aux exemples 1 et 2)</t>
  </si>
  <si>
    <t>Exemple 1 (ex1) : Cas de l'amélioration du verger installé</t>
  </si>
  <si>
    <t>Co-conception</t>
  </si>
  <si>
    <t>Exemple 2 (ex2) : Cas de la création d'un nouveau verger</t>
  </si>
  <si>
    <t>Système de production</t>
  </si>
  <si>
    <t>Milieu (sol/climat)</t>
  </si>
  <si>
    <t>10 ha pomme</t>
  </si>
  <si>
    <t>5 ha pêche</t>
  </si>
  <si>
    <t>4 ha prune</t>
  </si>
  <si>
    <t>1 ha kiwi</t>
  </si>
  <si>
    <t>(portes ouvertes…)</t>
  </si>
  <si>
    <t>Enjeux locaux</t>
  </si>
  <si>
    <t xml:space="preserve">Espèce : </t>
  </si>
  <si>
    <t>SdC 1</t>
  </si>
  <si>
    <t xml:space="preserve">SdC 2 </t>
  </si>
  <si>
    <t>Golden</t>
  </si>
  <si>
    <t>PFI</t>
  </si>
  <si>
    <t xml:space="preserve"> </t>
  </si>
  <si>
    <t>SdC 3</t>
  </si>
  <si>
    <t>SdC 4</t>
  </si>
  <si>
    <t>…</t>
  </si>
  <si>
    <t>Année de plantation</t>
  </si>
  <si>
    <t>Distance entre arbres (en m)</t>
  </si>
  <si>
    <t>Système d'irrigation</t>
  </si>
  <si>
    <t>Gestion de l'entretien du sol sur le rang</t>
  </si>
  <si>
    <t>Gestion de l'entretien du sol sur l'inter-rang</t>
  </si>
  <si>
    <t>Infrastructures du système de culture</t>
  </si>
  <si>
    <t>Infrastructures agro-écologiques</t>
  </si>
  <si>
    <t>2.</t>
  </si>
  <si>
    <t>Résultats attendus</t>
  </si>
  <si>
    <t>1.</t>
  </si>
  <si>
    <t>Description du SdC (rappel)</t>
  </si>
  <si>
    <t>Situation initiale</t>
  </si>
  <si>
    <t>% perte à la récolte</t>
  </si>
  <si>
    <t>3.</t>
  </si>
  <si>
    <t>Méthodes alternatives/ méthodes culturales</t>
  </si>
  <si>
    <t>Lutte chimique (IFT)</t>
  </si>
  <si>
    <t>Raisonnement (OAD)</t>
  </si>
  <si>
    <t>5 à 6 T soufre</t>
  </si>
  <si>
    <t>1 T préventif chute des pétales</t>
  </si>
  <si>
    <t>Choix du nouveau verger</t>
  </si>
  <si>
    <t>Objectifs  visés</t>
  </si>
  <si>
    <t>Raisonnement (OAD, RDD)</t>
  </si>
  <si>
    <t>Modèle ADEM pour cibler davantage les stades les plus sensibles</t>
  </si>
  <si>
    <t>0 T</t>
  </si>
  <si>
    <t>Description du SdC</t>
  </si>
  <si>
    <t>SdC initial</t>
  </si>
  <si>
    <t>Type d’OAD</t>
  </si>
  <si>
    <t>Contrôle de l’état sanitaire des vergers (exploitant, contrôleur)</t>
  </si>
  <si>
    <t>X</t>
  </si>
  <si>
    <t>Piégeage sur l’EA</t>
  </si>
  <si>
    <t>Légende</t>
  </si>
  <si>
    <t>Conseil technique de proximité</t>
  </si>
  <si>
    <t>noir : SdC initial</t>
  </si>
  <si>
    <t>Données météo locales</t>
  </si>
  <si>
    <t>Bulletin de santé du végétal</t>
  </si>
  <si>
    <t>Guide de protection (annuel)</t>
  </si>
  <si>
    <t>Conduite de l'arbre</t>
  </si>
  <si>
    <t>Irrigation</t>
  </si>
  <si>
    <t>Fertilisation</t>
  </si>
  <si>
    <t xml:space="preserve">Aménagements d'infrastructures </t>
  </si>
  <si>
    <t>agro-écologiques</t>
  </si>
  <si>
    <t>Maladies</t>
  </si>
  <si>
    <t>Fongicides</t>
  </si>
  <si>
    <t>Insectes</t>
  </si>
  <si>
    <t>Insecticides</t>
  </si>
  <si>
    <t>Adventices</t>
  </si>
  <si>
    <t>TOTAL</t>
  </si>
  <si>
    <t>%</t>
  </si>
  <si>
    <t>Nbre de passages parties aériennes</t>
  </si>
  <si>
    <t>Nbre de passages désherbage</t>
  </si>
  <si>
    <t>Commentaires</t>
  </si>
  <si>
    <t>Total heures</t>
  </si>
  <si>
    <t>% perte</t>
  </si>
  <si>
    <t>(cf. tavelure)</t>
  </si>
  <si>
    <t>Aménagements d'infrastructures agro-écologiques</t>
  </si>
  <si>
    <t>Tavelure</t>
  </si>
  <si>
    <t>Oïdium</t>
  </si>
  <si>
    <t>% de réduction</t>
  </si>
  <si>
    <t>Si des situations différentes sont regroupées dans un même SdC, indiquez pourquoi</t>
  </si>
  <si>
    <t>Bulletins techniques locaux agréés</t>
  </si>
  <si>
    <t>5. Récapitulatif des éléments de structure</t>
  </si>
  <si>
    <r>
      <t>Hauteur frondai</t>
    </r>
    <r>
      <rPr>
        <b/>
        <sz val="10"/>
        <rFont val="Arial"/>
        <family val="2"/>
      </rPr>
      <t xml:space="preserve">son (en m) </t>
    </r>
  </si>
  <si>
    <r>
      <t xml:space="preserve">Surface </t>
    </r>
    <r>
      <rPr>
        <b/>
        <sz val="10"/>
        <rFont val="Arial"/>
        <family val="2"/>
      </rPr>
      <t>(en ha)</t>
    </r>
  </si>
  <si>
    <t>Observation des stades phénologiques et comptage du taux de floraison</t>
  </si>
  <si>
    <t>Bulletin technique + observations</t>
  </si>
  <si>
    <t>Bulletin technique</t>
  </si>
  <si>
    <t>Bio-agresseurs (ravageurs, maladies, adventices)</t>
  </si>
  <si>
    <r>
      <t>1 à 2 tontes inter-rang,</t>
    </r>
    <r>
      <rPr>
        <sz val="9"/>
        <color indexed="60"/>
        <rFont val="Arial"/>
        <family val="2"/>
      </rPr>
      <t xml:space="preserve"> 3-4 désherbages mécaniques sur le rang</t>
    </r>
  </si>
  <si>
    <t>Axe</t>
  </si>
  <si>
    <t>Leviers plantation</t>
  </si>
  <si>
    <t>Total passages</t>
  </si>
  <si>
    <t>(hors éclaircissage)</t>
  </si>
  <si>
    <t>(durée de vie : 8 ans)</t>
  </si>
  <si>
    <r>
      <t xml:space="preserve">Autre </t>
    </r>
    <r>
      <rPr>
        <sz val="10"/>
        <rFont val="Arial"/>
        <family val="2"/>
      </rPr>
      <t>(ex. surface de vergers non encore en production)**</t>
    </r>
  </si>
  <si>
    <t>AB</t>
  </si>
  <si>
    <t>6. Mémo : Gestion du verger et de son environnement pour limiter la sensibilité aux bio-agresseurs</t>
  </si>
  <si>
    <t>7. Mémo des OAD mobilisables</t>
  </si>
  <si>
    <t xml:space="preserve">SdC initial </t>
  </si>
  <si>
    <t>rouge : SdC co-construit</t>
  </si>
  <si>
    <t>Nouveau SdC</t>
  </si>
  <si>
    <t xml:space="preserve">Date : </t>
  </si>
  <si>
    <t>Exploitation :</t>
  </si>
  <si>
    <t>Identification des systèmes de culture de l'exploitation</t>
  </si>
  <si>
    <t>Espèce :</t>
  </si>
  <si>
    <t>Densité :</t>
  </si>
  <si>
    <t xml:space="preserve">Irrigation : </t>
  </si>
  <si>
    <t>Production :</t>
  </si>
  <si>
    <t>Valorisation</t>
  </si>
  <si>
    <t>Circuit :</t>
  </si>
  <si>
    <t>Valorisation :</t>
  </si>
  <si>
    <t>Pomme</t>
  </si>
  <si>
    <t>Aspersion sur frondaison et goutte à goutte</t>
  </si>
  <si>
    <t>Frais</t>
  </si>
  <si>
    <t>Long</t>
  </si>
  <si>
    <t>Variété :</t>
  </si>
  <si>
    <t>Micro-aspersion sous frondaison</t>
  </si>
  <si>
    <t>Résidus contrôlés</t>
  </si>
  <si>
    <t>Industrie</t>
  </si>
  <si>
    <t>Date :</t>
  </si>
  <si>
    <t>Identification des parcelles du SdC :</t>
  </si>
  <si>
    <t>Mode de production :</t>
  </si>
  <si>
    <t>Objectif de rendement (t/ha) :</t>
  </si>
  <si>
    <t>Variétés/porte-greffe</t>
  </si>
  <si>
    <t>Forme fruitière/conduite</t>
  </si>
  <si>
    <t>Distance entre rangs (en m)</t>
  </si>
  <si>
    <r>
      <t xml:space="preserve">=&gt; Densité* </t>
    </r>
    <r>
      <rPr>
        <b/>
        <sz val="10"/>
        <rFont val="Arial"/>
        <family val="2"/>
      </rPr>
      <t>(en nb d'arbres/ha)</t>
    </r>
  </si>
  <si>
    <t>Aspersion sur frondaison ou goutte à goutte sur certaines parcelles</t>
  </si>
  <si>
    <t>Désherbage chimique</t>
  </si>
  <si>
    <t>Enherbement/tonte</t>
  </si>
  <si>
    <t xml:space="preserve">Haies brise-vent sur une parcelle </t>
  </si>
  <si>
    <t>** La démarche (conception, évaluation) portera sur verger adulte (le verger jeune le deviendra) ; si nécessaire, faire la démarche sur l'ITK du verger jeune.</t>
  </si>
  <si>
    <t>* Densité = 10 000 / (distance entre arbres x distance entre rangs).</t>
  </si>
  <si>
    <t>Circuit de commercialisation</t>
  </si>
  <si>
    <t>Stratégie de protection</t>
  </si>
  <si>
    <t>Rendement (t/ha)</t>
  </si>
  <si>
    <t>Catégories, calibres (% cat 1)</t>
  </si>
  <si>
    <t>Chiffre d'affaires (€/ha)</t>
  </si>
  <si>
    <t>Organisation du travail</t>
  </si>
  <si>
    <t xml:space="preserve">Objectif agronomique                           </t>
  </si>
  <si>
    <t>Maladies de conservation</t>
  </si>
  <si>
    <t>Pucerons</t>
  </si>
  <si>
    <t>Acariens</t>
  </si>
  <si>
    <t>Gestion charge</t>
  </si>
  <si>
    <t>Absence de taches sur feuilles à mi-juin</t>
  </si>
  <si>
    <t>Pas de taches sur fruits</t>
  </si>
  <si>
    <t>Pas de rameau oïdié</t>
  </si>
  <si>
    <t>Pas de reproche en station</t>
  </si>
  <si>
    <t>Aucun dégât sur fruits</t>
  </si>
  <si>
    <t>Parcelles propres à la récolte</t>
  </si>
  <si>
    <t>Train de pallox (fruits moins manipulés)</t>
  </si>
  <si>
    <t>Tonte inter-rang 3-4 fois</t>
  </si>
  <si>
    <t>Désherbage chimique sur le rang : 1 sortie hiver + 1 en mai avec résiduaire + foliaire</t>
  </si>
  <si>
    <t>Commercialisation</t>
  </si>
  <si>
    <t>Catégories, calibres</t>
  </si>
  <si>
    <t>Chiffre d'affaires</t>
  </si>
  <si>
    <t>70 % cat1</t>
  </si>
  <si>
    <t>Accepte un peu plus de travail, mais &lt; 50 h</t>
  </si>
  <si>
    <t>0 %</t>
  </si>
  <si>
    <t xml:space="preserve">Objectif agronomique                             </t>
  </si>
  <si>
    <t>Méthodes alternatives/méthodes culturales</t>
  </si>
  <si>
    <t>Carpocapse/TOP</t>
  </si>
  <si>
    <t>Gestion de la charge</t>
  </si>
  <si>
    <t>Accepte quelques rameaux oïdiés</t>
  </si>
  <si>
    <r>
      <rPr>
        <u val="single"/>
        <sz val="9"/>
        <rFont val="Arial"/>
        <family val="2"/>
      </rPr>
      <t>Cendré</t>
    </r>
    <r>
      <rPr>
        <sz val="9"/>
        <rFont val="Arial"/>
        <family val="2"/>
      </rPr>
      <t xml:space="preserve"> : absence jusqu'à</t>
    </r>
    <r>
      <rPr>
        <sz val="9"/>
        <color indexed="60"/>
        <rFont val="Arial"/>
        <family val="2"/>
      </rPr>
      <t xml:space="preserve"> début juin </t>
    </r>
    <r>
      <rPr>
        <sz val="9"/>
        <rFont val="Arial"/>
        <family val="2"/>
      </rPr>
      <t xml:space="preserve">(tolérance dégâts sur pousses) mais pas de dégâts sur fruits ; </t>
    </r>
    <r>
      <rPr>
        <u val="single"/>
        <sz val="9"/>
        <rFont val="Arial"/>
        <family val="2"/>
      </rPr>
      <t>lanigère</t>
    </r>
    <r>
      <rPr>
        <sz val="9"/>
        <rFont val="Arial"/>
        <family val="2"/>
      </rPr>
      <t xml:space="preserve"> : pas de dégâts sur fruits</t>
    </r>
  </si>
  <si>
    <t>Limiter la concurrence adventices/arbres</t>
  </si>
  <si>
    <t>Enlever les rameaux oïdiés</t>
  </si>
  <si>
    <r>
      <rPr>
        <sz val="9"/>
        <rFont val="Arial"/>
        <family val="2"/>
      </rPr>
      <t>Train de pallox,</t>
    </r>
    <r>
      <rPr>
        <sz val="9"/>
        <color indexed="60"/>
        <rFont val="Arial"/>
        <family val="2"/>
      </rPr>
      <t xml:space="preserve"> prophylaxie à la récolte (caisses propres...)</t>
    </r>
  </si>
  <si>
    <t xml:space="preserve">Taille en vert sur parcelles à forte vigueur, diminution de la fertilisation azotée (de 120 à 60 U) </t>
  </si>
  <si>
    <r>
      <rPr>
        <b/>
        <sz val="9"/>
        <rFont val="Arial"/>
        <family val="2"/>
      </rPr>
      <t>Primaire</t>
    </r>
    <r>
      <rPr>
        <sz val="9"/>
        <rFont val="Arial"/>
        <family val="2"/>
      </rPr>
      <t xml:space="preserve"> : 10 à 12 T préventifs </t>
    </r>
    <r>
      <rPr>
        <sz val="9"/>
        <color indexed="60"/>
        <rFont val="Arial"/>
        <family val="2"/>
      </rPr>
      <t xml:space="preserve">+ 1 à 2 stop </t>
    </r>
    <r>
      <rPr>
        <sz val="9"/>
        <rFont val="Arial"/>
        <family val="2"/>
      </rPr>
      <t>sur grosses contaminations</t>
    </r>
  </si>
  <si>
    <r>
      <rPr>
        <sz val="9"/>
        <rFont val="Arial"/>
        <family val="2"/>
      </rPr>
      <t>2 T préventifs avant fleur, 1 T préventif après fleur ;</t>
    </r>
    <r>
      <rPr>
        <sz val="9"/>
        <color indexed="60"/>
        <rFont val="Arial"/>
        <family val="2"/>
      </rPr>
      <t xml:space="preserve"> pas de traitement spécifique lanigère</t>
    </r>
  </si>
  <si>
    <t xml:space="preserve">0 T </t>
  </si>
  <si>
    <r>
      <t>Traitements préventifs en fonction des risques de pluie et de la pousse</t>
    </r>
    <r>
      <rPr>
        <sz val="9"/>
        <color indexed="60"/>
        <rFont val="Arial"/>
        <family val="2"/>
      </rPr>
      <t>, prophylaxie si taches à l'automne</t>
    </r>
  </si>
  <si>
    <t>En fonction de la météo</t>
  </si>
  <si>
    <t>En fonction des observations</t>
  </si>
  <si>
    <r>
      <t xml:space="preserve">noir : SdC initial, </t>
    </r>
    <r>
      <rPr>
        <b/>
        <sz val="8"/>
        <color indexed="10"/>
        <rFont val="Calibri"/>
        <family val="2"/>
      </rPr>
      <t>rouge : nouveau SdC</t>
    </r>
  </si>
  <si>
    <t>Densité</t>
  </si>
  <si>
    <t>Entretien du sol sur le rang</t>
  </si>
  <si>
    <t>Infrastructures du verger</t>
  </si>
  <si>
    <t>Aménagements (IAE)</t>
  </si>
  <si>
    <t>Variété/porte-greffe</t>
  </si>
  <si>
    <t>Axe centrifuge</t>
  </si>
  <si>
    <t>Haies sur une parcelle</t>
  </si>
  <si>
    <t>Goutte à goutte suspendu sur tout le SdC</t>
  </si>
  <si>
    <t>Désherbage mécanique</t>
  </si>
  <si>
    <t>Généralisation du goutte à goutte à tout le SdC (intérêt/maladies)</t>
  </si>
  <si>
    <t>Diminution de la fertilisation azotée (intérêt/pucerons)</t>
  </si>
  <si>
    <t>Haies présentes autour d'une parcelle (intérêt/acariens, pucerons…)</t>
  </si>
  <si>
    <t>Échelle</t>
  </si>
  <si>
    <t>Utilisation de modèles (tavelure…) avec données station météo de l'EA</t>
  </si>
  <si>
    <t>Messages d'avertissement provenant d'associations agrométéorologiques locales</t>
  </si>
  <si>
    <t>Autre (préciser)</t>
  </si>
  <si>
    <t>Exploitation (voire parcellaire)</t>
  </si>
  <si>
    <t>Exploitation</t>
  </si>
  <si>
    <t>Régionale</t>
  </si>
  <si>
    <t>Régionale/locale</t>
  </si>
  <si>
    <t xml:space="preserve">Locale </t>
  </si>
  <si>
    <t>Chimique hors biocontrôle</t>
  </si>
  <si>
    <t>Biocontrôle</t>
  </si>
  <si>
    <t>Commentaires (dose, surface traitée)</t>
  </si>
  <si>
    <t>Type de 
bio-agresseur</t>
  </si>
  <si>
    <t>Bio-agresseur</t>
  </si>
  <si>
    <t>En +</t>
  </si>
  <si>
    <t>En –</t>
  </si>
  <si>
    <t>Conservation</t>
  </si>
  <si>
    <t>Herbicides</t>
  </si>
  <si>
    <t>Autres</t>
  </si>
  <si>
    <t>Éclaircissage</t>
  </si>
  <si>
    <t>* les filets permettent d'enlever quatre insecticides sur carpocapse (soit quatre passages de traitement)</t>
  </si>
  <si>
    <t>Récolte</t>
  </si>
  <si>
    <t>Éclaircissage manuel</t>
  </si>
  <si>
    <t>Taille d'hiver</t>
  </si>
  <si>
    <t>Pose de diffuseurs</t>
  </si>
  <si>
    <t>Taille en vert (40 h/ha)</t>
  </si>
  <si>
    <t>Désherbage mécanique (4 h/ha)</t>
  </si>
  <si>
    <t>Filets* (40-50 h/ha)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</si>
  <si>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</si>
  <si>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</si>
  <si>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</si>
  <si>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</si>
  <si>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</si>
  <si>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</si>
  <si>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</si>
  <si>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</si>
  <si>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</si>
  <si>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</si>
  <si>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</si>
  <si>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</si>
  <si>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bord verger (€/kg)</t>
  </si>
  <si>
    <t>Qualité (% cat 1)</t>
  </si>
  <si>
    <t>70 à 80 t/ha</t>
  </si>
  <si>
    <t>70 % à 50 cts/kg (cat 1)</t>
  </si>
  <si>
    <t>30 % à 20 cts/kg (cat 2)</t>
  </si>
  <si>
    <t>Produits phyto</t>
  </si>
  <si>
    <t>Coût fongicides</t>
  </si>
  <si>
    <t>Coût insecticides</t>
  </si>
  <si>
    <t>Coût herbicides</t>
  </si>
  <si>
    <t>Coût autres</t>
  </si>
  <si>
    <t>Coût total PPP</t>
  </si>
  <si>
    <t>Main-d'œuvre</t>
  </si>
  <si>
    <t>(nb h/ha)</t>
  </si>
  <si>
    <t>Contrôles visuels</t>
  </si>
  <si>
    <t>Ouverture/fermeture filets</t>
  </si>
  <si>
    <t>Taille en vert</t>
  </si>
  <si>
    <t>Temps de traitement</t>
  </si>
  <si>
    <t>Broyage des feuilles</t>
  </si>
  <si>
    <t>2,5 h/ha (pose diffuseurs)</t>
  </si>
  <si>
    <t>40 h/ha</t>
  </si>
  <si>
    <t>4 h/ha pour un passage avec 3-4 désherbages/an</t>
  </si>
  <si>
    <t>Coût main-d'oeuvre : 15 €/h</t>
  </si>
  <si>
    <t>Coût main-d'œuvre (€/ha)</t>
  </si>
  <si>
    <t>Goutte à goutte suspendu</t>
  </si>
  <si>
    <t>(€/ha)</t>
  </si>
  <si>
    <t>Charges de mécanisation</t>
  </si>
  <si>
    <t>Filets</t>
  </si>
  <si>
    <t xml:space="preserve">Investissement 10 000 € avec </t>
  </si>
  <si>
    <t>amortissement sur 10 ans et 4 ha</t>
  </si>
  <si>
    <t>Investissement : 8000 €/ha</t>
  </si>
  <si>
    <t>(durée de vie : 10 ans)</t>
  </si>
  <si>
    <t xml:space="preserve">Variation charges : </t>
  </si>
  <si>
    <t>€/ha</t>
  </si>
  <si>
    <r>
      <t>Frais +</t>
    </r>
    <r>
      <rPr>
        <sz val="9"/>
        <color indexed="60"/>
        <rFont val="Arial"/>
        <family val="2"/>
      </rPr>
      <t xml:space="preserve"> industrie (hors cat 1)</t>
    </r>
  </si>
  <si>
    <t>&lt; 20 %</t>
  </si>
  <si>
    <t>Leviers à la plantation (cf. Fiche Aide)</t>
  </si>
  <si>
    <t xml:space="preserve">Méthodes alternatives (cf. Fiches Aides + Fiches techniques) </t>
  </si>
  <si>
    <t>Traitement minimal pour éviter le contournement de la résistance</t>
  </si>
  <si>
    <t>Pas de dégâts sur fruits</t>
  </si>
  <si>
    <t>Variété RT, aération des arbres (conduite centrifuge)</t>
  </si>
  <si>
    <t>Variété peu sensible aux pucerons, porte-greffe vigoureux (nécessitant peu de fertilisation azotée)</t>
  </si>
  <si>
    <t>Filet Alt Carpo monorang</t>
  </si>
  <si>
    <r>
      <rPr>
        <sz val="9"/>
        <rFont val="Arial"/>
        <family val="2"/>
      </rPr>
      <t>Arbres aérés (puits de lumière)</t>
    </r>
    <r>
      <rPr>
        <sz val="9"/>
        <color indexed="60"/>
        <rFont val="Arial"/>
        <family val="2"/>
      </rPr>
      <t>,</t>
    </r>
    <r>
      <rPr>
        <sz val="9"/>
        <color indexed="60"/>
        <rFont val="Arial"/>
        <family val="2"/>
      </rPr>
      <t xml:space="preserve"> micro-aspersion sous frondaison</t>
    </r>
  </si>
  <si>
    <t>Enlever rameaux oïdiés</t>
  </si>
  <si>
    <t>Caisses propres</t>
  </si>
  <si>
    <t>Désherbage mécanique du rang</t>
  </si>
  <si>
    <t>3 T (tavelure + oïdium)</t>
  </si>
  <si>
    <t>Modèle ADEM</t>
  </si>
  <si>
    <t>Observations de la pousse</t>
  </si>
  <si>
    <t>Juliet/M7</t>
  </si>
  <si>
    <t>Centrifuge</t>
  </si>
  <si>
    <t>Micro-aspersion sur frondaison ou goutte à goutte sur certaines parcelles</t>
  </si>
  <si>
    <t>Microaspersion sous frondaison</t>
  </si>
  <si>
    <t>Conduite centrifuge (extinction créant un puits de lumière)</t>
  </si>
  <si>
    <t>Microaspersion sous frondaison permettant de limiter l'humectation du feuillage (tavelure)</t>
  </si>
  <si>
    <t>Haies, bandes florales, nichoirs, perchoirs permettant de favoriser la régulation naturelle</t>
  </si>
  <si>
    <t>Remarque : calcul de l'IFT du nouveau SdC (Juliet) par rapport à l'IFT de Cripps Pink</t>
  </si>
  <si>
    <t>Références 
locales</t>
  </si>
  <si>
    <t>hors éclaircissage</t>
  </si>
  <si>
    <t>Broyage des feuilles (2 h/ha)</t>
  </si>
  <si>
    <t>Filets* (40 h/ha)</t>
  </si>
  <si>
    <t>Observations (tavelure, oïdium, carpocapse, tordeuse, pucerons, acariens)</t>
  </si>
  <si>
    <r>
      <t xml:space="preserve">L'utilisation d'une </t>
    </r>
    <r>
      <rPr>
        <b/>
        <sz val="11"/>
        <color indexed="8"/>
        <rFont val="Arial"/>
        <family val="2"/>
      </rPr>
      <t xml:space="preserve">variété résistante </t>
    </r>
    <r>
      <rPr>
        <sz val="11"/>
        <color indexed="8"/>
        <rFont val="Arial"/>
        <family val="2"/>
      </rPr>
      <t>diminue de manière importante le nombre de traitements tavelure,</t>
    </r>
  </si>
  <si>
    <r>
      <t xml:space="preserve">De même, la mise en place de </t>
    </r>
    <r>
      <rPr>
        <b/>
        <sz val="11"/>
        <color indexed="8"/>
        <rFont val="Arial"/>
        <family val="2"/>
      </rPr>
      <t>filets Alt'Carpo</t>
    </r>
    <r>
      <rPr>
        <sz val="11"/>
        <color indexed="8"/>
        <rFont val="Arial"/>
        <family val="2"/>
      </rPr>
      <t xml:space="preserve"> monorang permettent d’enlever quatre insectides sur le carpocapse,</t>
    </r>
  </si>
  <si>
    <t xml:space="preserve">soit au total 24 passages en moins ! </t>
  </si>
  <si>
    <t>donc le temps des traitements (–20 T)</t>
  </si>
  <si>
    <t>Filet Alt'Carpo monorang</t>
  </si>
  <si>
    <t>Nouveau SdC : 40 t/ha</t>
  </si>
  <si>
    <t>Cat 1 : 1 €/kg (80 %)</t>
  </si>
  <si>
    <t>Cat 2 : 35 cts/kg (20 %)</t>
  </si>
  <si>
    <t xml:space="preserve">Soit environ 24 h en moins de main-d'œuvre       </t>
  </si>
  <si>
    <t>4 h/ha par passage avec 3-4 désherbages/an</t>
  </si>
  <si>
    <t>80 h/ha/an pour plier-replier</t>
  </si>
  <si>
    <t>Mécanisation</t>
  </si>
  <si>
    <t>Investissement : 2500 €/ha</t>
  </si>
  <si>
    <t xml:space="preserve">Investissement : 10 000 € </t>
  </si>
  <si>
    <r>
      <t>(amortissement 10 ans/</t>
    </r>
    <r>
      <rPr>
        <sz val="8"/>
        <rFont val="Calibri"/>
        <family val="2"/>
      </rPr>
      <t>4 ha)</t>
    </r>
  </si>
  <si>
    <t>=&gt; Chiffre d'affaires (€/ha)</t>
  </si>
  <si>
    <t>Charges</t>
  </si>
  <si>
    <t xml:space="preserve">Total charges : </t>
  </si>
  <si>
    <t>Évaluation</t>
  </si>
  <si>
    <t>Foncier/matériel</t>
  </si>
  <si>
    <t>Exploitation arbo diversifiée de 20 ha</t>
  </si>
  <si>
    <t>Vente directe pour pêche</t>
  </si>
  <si>
    <t>Alluvions du Rhône</t>
  </si>
  <si>
    <t>Tracteur cabine</t>
  </si>
  <si>
    <t>Pulvérisateur avec contrôleur DPAE</t>
  </si>
  <si>
    <t>Andaineur et broyeur</t>
  </si>
  <si>
    <t>Pas de matériel pour travail rang</t>
  </si>
  <si>
    <t>Principaux bio-agresseurs</t>
  </si>
  <si>
    <t>Puceron cendré</t>
  </si>
  <si>
    <t>Carpocapse</t>
  </si>
  <si>
    <t>Priorités de l'exploitant/projet</t>
  </si>
  <si>
    <t>Installation fils et neveu</t>
  </si>
  <si>
    <t xml:space="preserve">Pouvoir parler de son métier </t>
  </si>
  <si>
    <t>Volonté de diminuer les produits phyto</t>
  </si>
  <si>
    <t>Forte compétence technique</t>
  </si>
  <si>
    <t>Paul : commercialisation et gestion et traitements</t>
  </si>
  <si>
    <t>Jacques : travaux verger</t>
  </si>
  <si>
    <t>Épouse : station</t>
  </si>
  <si>
    <t>Environnement technico-socio-économique</t>
  </si>
  <si>
    <t>Adhérent OP</t>
  </si>
  <si>
    <t>Les systèmes de culture</t>
  </si>
  <si>
    <t>=&gt; fiche support suivante (S1B)</t>
  </si>
  <si>
    <t>Zone inondable</t>
  </si>
  <si>
    <t>Zone périurbaine</t>
  </si>
  <si>
    <t>3 à 4 T soufre de mars à début mai</t>
  </si>
  <si>
    <t>Stockage et conditionnement pomme</t>
  </si>
  <si>
    <t>Conseil technique : Chambre d'Agriculture</t>
  </si>
  <si>
    <t>2000 arbres/ha</t>
  </si>
  <si>
    <t>Axe avec conduite centrifuge</t>
  </si>
  <si>
    <t>Cendré : absence jusqu'à fin juin Lanigère : pas de migration sur jeune pousse</t>
  </si>
  <si>
    <t>Pas de foyers trop importants (pas de bronzage du feuillage)</t>
  </si>
  <si>
    <t>Carpocapse/ TOP*</t>
  </si>
  <si>
    <t>Goutte à goutte sur certaines parcelles, arbres à frondaison aérée</t>
  </si>
  <si>
    <t>Confusion sexuelle carpocapse</t>
  </si>
  <si>
    <t>2 T préventifs avant fleur et 1 T préventif après fleur et 0 à 2 T en juin-juillet sur lanigère en fonction des niveaux d'infestation</t>
  </si>
  <si>
    <t>Traitements aux stades sensibles</t>
  </si>
  <si>
    <t>Traitements en fonction des risques de pluie, de la pousse et bulletin avertissement agricole ou technique (données modèle tavelure)</t>
  </si>
  <si>
    <t>Aucun dégât sur fruits = pas de taches sur fruits (cf. S2A)</t>
  </si>
  <si>
    <t>Tolère niveau de dégâts (début bronzage du feuillage)</t>
  </si>
  <si>
    <r>
      <rPr>
        <sz val="9"/>
        <rFont val="Arial"/>
        <family val="2"/>
      </rPr>
      <t>Arbres aérés</t>
    </r>
    <r>
      <rPr>
        <sz val="9"/>
        <color indexed="60"/>
        <rFont val="Arial"/>
        <family val="2"/>
      </rPr>
      <t>, broyage des feuilles en décembre spécifique, goutte à goutte sur toutes les parcelles</t>
    </r>
  </si>
  <si>
    <t>Choix des produits peu toxiques pour les Aphelinus (auxiliaires), parasitoïdes de pucerons lanigères</t>
  </si>
  <si>
    <t>Contrôle visuel en fin de contamination primaire</t>
  </si>
  <si>
    <t>Carpocapse/TOP*</t>
  </si>
  <si>
    <t>Choix de produits peu toxiques pour les auxiliaires (Phytoséiides)</t>
  </si>
  <si>
    <t>Favoriser la présence des Phytoséiides</t>
  </si>
  <si>
    <t>Favoriser la présence de Phytoséiides</t>
  </si>
  <si>
    <t xml:space="preserve">Lutte chimique aménagée pour Phytoséiides + contrôles visuels </t>
  </si>
  <si>
    <t>* Tordeuse orientale du pêcher</t>
  </si>
  <si>
    <t>Arbres aérés (tavelure)</t>
  </si>
  <si>
    <t>Récolte Cripps Pink</t>
  </si>
  <si>
    <t>Ré-ouverture filets pour compléter éclairsissage manuel</t>
  </si>
  <si>
    <t>Variété Cripps Pink (2 ha)</t>
  </si>
  <si>
    <t>Mise en place confusion</t>
  </si>
  <si>
    <t>Total charges €/ha</t>
  </si>
  <si>
    <t>+</t>
  </si>
  <si>
    <t>sous filets</t>
  </si>
  <si>
    <r>
      <t>Bulletin technique,</t>
    </r>
    <r>
      <rPr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>contrôle visuel en fin de contamination primaire, prophylaxie si taches à l'automne</t>
    </r>
  </si>
  <si>
    <r>
      <rPr>
        <sz val="9"/>
        <color indexed="60"/>
        <rFont val="Arial"/>
        <family val="2"/>
      </rPr>
      <t xml:space="preserve">Contrôles visuels, </t>
    </r>
    <r>
      <rPr>
        <sz val="9"/>
        <rFont val="Arial"/>
        <family val="2"/>
      </rPr>
      <t>bulletin technique</t>
    </r>
  </si>
  <si>
    <t>Niveau de dégâts (début bronzage feuillage)</t>
  </si>
  <si>
    <t>Préserver les auxiliaires (phytoséiides)</t>
  </si>
  <si>
    <t>1500 arbres/ha</t>
  </si>
  <si>
    <t>Arbres aérés</t>
  </si>
  <si>
    <t>Très peu de fertilisation (avec un porte-greffe vigoureux) permettant de limiter les infestations aux pucerons</t>
  </si>
  <si>
    <t>Eclairsissage</t>
  </si>
  <si>
    <t>Coût total PPP €/ha</t>
  </si>
  <si>
    <t>2 h/ha</t>
  </si>
  <si>
    <t>Pas de confusion</t>
  </si>
  <si>
    <t>Fiche exemple co-construit en 2014</t>
  </si>
  <si>
    <t>80 h/ha*</t>
  </si>
  <si>
    <t>Fiche ex (S1) : Fonctionnement global de l'EA</t>
  </si>
  <si>
    <t>Fiche ex (S2) : Description des systèmes de culture de l'EA pour l'espèce considéree</t>
  </si>
  <si>
    <t>Fiche ex (S3) : Description des éléments structurels du SdC initial à améliorer</t>
  </si>
  <si>
    <t>Fiche ex (S4) : Diagnostic du SdC initial</t>
  </si>
  <si>
    <t>Fiche ex1 (S5) : Co-conception d'un nouveau SdC</t>
  </si>
  <si>
    <t>Fiche ex1 (S6) : Synthèse de la co-conception</t>
  </si>
  <si>
    <t>Fiche ex1 (S7) : Indicateur d’utilisation des produits phytopharmaceutiques</t>
  </si>
  <si>
    <t>Fiche ex1 (S8) : Évaluation de l'organisation du travail</t>
  </si>
  <si>
    <t>Fiche ex1 (S9) : Indicateur économique</t>
  </si>
  <si>
    <t>Fiche ex2 (S5) : Co-conception d'un nouveau SdC</t>
  </si>
  <si>
    <t>Fiche ex2 (S6) : Synthèse de la co-conception</t>
  </si>
  <si>
    <t>Fiche ex2 (S7) : Indicateur d’utilisation des produits phytopharmaceutiques</t>
  </si>
  <si>
    <t>Fiche ex2 (S8) : Évaluation de l'organisation du travail</t>
  </si>
  <si>
    <t>Fiche ex2 (S9) : Indicateur économique</t>
  </si>
  <si>
    <t>Fiche support S8 : Évaluation de l'organisation du travail</t>
  </si>
  <si>
    <t>Description du fonctionnement global de l’exploitation agricole (EA)</t>
  </si>
  <si>
    <t xml:space="preserve">Fiche support exemple S1 </t>
  </si>
  <si>
    <t>Fiche exemple SdC co-construit en 2014</t>
  </si>
  <si>
    <t>FICHE SUPPORT EXEMPLE S2</t>
  </si>
  <si>
    <t>Description des systèmes de culture de l'EA pour l'espèce considérée</t>
  </si>
  <si>
    <t>Description des éléments structurels du SdC initial à améliorer</t>
  </si>
  <si>
    <t>FICHE SUPPORT EXEMPLE S3</t>
  </si>
  <si>
    <t>Fiche support EXEMPLE S4 : Diagnostic du SdC initial</t>
  </si>
  <si>
    <r>
      <rPr>
        <b/>
        <sz val="9"/>
        <rFont val="Calibri"/>
        <family val="2"/>
      </rPr>
      <t>Primaire</t>
    </r>
    <r>
      <rPr>
        <sz val="9"/>
        <rFont val="Calibri"/>
        <family val="2"/>
      </rPr>
      <t xml:space="preserve"> : 10 à 12 T préventifs + 3 à 4 T stop sur grosses contaminations</t>
    </r>
  </si>
  <si>
    <r>
      <t xml:space="preserve">Fiche support S5 : </t>
    </r>
    <r>
      <rPr>
        <b/>
        <sz val="16"/>
        <rFont val="Calibri"/>
        <family val="2"/>
      </rPr>
      <t>Co-conception d'un nouveau système de culture</t>
    </r>
  </si>
  <si>
    <t>Exemple SdC1 co-construit en 2014 sur verger de pommier installé</t>
  </si>
  <si>
    <r>
      <t>Fiche support S6 :</t>
    </r>
    <r>
      <rPr>
        <b/>
        <sz val="20"/>
        <rFont val="Calibri"/>
        <family val="2"/>
      </rPr>
      <t xml:space="preserve"> Synthèse de la co-conception (1/2)</t>
    </r>
  </si>
  <si>
    <t>Exemple SdC 1 co-construit en 2014 sur verger de pommier installé</t>
  </si>
  <si>
    <r>
      <t>Fiche support S6 :</t>
    </r>
    <r>
      <rPr>
        <b/>
        <sz val="20"/>
        <rFont val="Calibri"/>
        <family val="2"/>
      </rPr>
      <t xml:space="preserve"> Synthèse de la co-conception (2/2)</t>
    </r>
  </si>
  <si>
    <r>
      <t xml:space="preserve">Point 7. Mémo des OAD mobilisables </t>
    </r>
    <r>
      <rPr>
        <sz val="12"/>
        <color indexed="8"/>
        <rFont val="Calibri"/>
        <family val="2"/>
      </rPr>
      <t>(cocher si utilisé)</t>
    </r>
  </si>
  <si>
    <r>
      <t xml:space="preserve">Fiche support S9 </t>
    </r>
    <r>
      <rPr>
        <b/>
        <sz val="18"/>
        <rFont val="Calibri"/>
        <family val="2"/>
      </rPr>
      <t>: Indicateur économique</t>
    </r>
  </si>
  <si>
    <r>
      <t xml:space="preserve">Fiche support S5 </t>
    </r>
    <r>
      <rPr>
        <b/>
        <sz val="20"/>
        <rFont val="Calibri"/>
        <family val="2"/>
      </rPr>
      <t>: Co-conception d'un nouveau système de culture</t>
    </r>
  </si>
  <si>
    <t>Exemple SdC 2 (création d'un verger) co-construit en 2014</t>
  </si>
  <si>
    <t>Exemple SdC2 (création d'un verger) co-construit en 2014</t>
  </si>
  <si>
    <r>
      <t xml:space="preserve">Fiche support S6 </t>
    </r>
    <r>
      <rPr>
        <b/>
        <sz val="20"/>
        <rFont val="Calibri"/>
        <family val="2"/>
      </rPr>
      <t>: Synthèse de la co-conception (2/2)</t>
    </r>
  </si>
  <si>
    <r>
      <t>Fiche support S8</t>
    </r>
    <r>
      <rPr>
        <b/>
        <sz val="20"/>
        <rFont val="Calibri"/>
        <family val="2"/>
      </rPr>
      <t xml:space="preserve"> : Évaluation de l'organisation du travail</t>
    </r>
  </si>
  <si>
    <r>
      <t xml:space="preserve">Fiche support S9 </t>
    </r>
    <r>
      <rPr>
        <b/>
        <sz val="20"/>
        <rFont val="Calibri"/>
        <family val="2"/>
      </rPr>
      <t>: Indicateur économique</t>
    </r>
  </si>
  <si>
    <t>Gala</t>
  </si>
  <si>
    <t>locale</t>
  </si>
  <si>
    <t>goutte à goutte</t>
  </si>
  <si>
    <t xml:space="preserve">Cripps Pink </t>
  </si>
  <si>
    <t>Cripps Pink/M9</t>
  </si>
  <si>
    <t>Aspersion sur frondaison</t>
  </si>
  <si>
    <r>
      <rPr>
        <b/>
        <sz val="9"/>
        <rFont val="Calibri"/>
        <family val="2"/>
      </rPr>
      <t>Secondaire</t>
    </r>
    <r>
      <rPr>
        <sz val="9"/>
        <rFont val="Calibri"/>
        <family val="2"/>
      </rPr>
      <t xml:space="preserve"> : deux traitements en septembre</t>
    </r>
  </si>
  <si>
    <t xml:space="preserve">2 T spécifiques </t>
  </si>
  <si>
    <t>T sur pics d'éclosion : 2 T sur G1 et 1 T sur G2. 1T sur G3</t>
  </si>
  <si>
    <r>
      <rPr>
        <b/>
        <sz val="9"/>
        <rFont val="Arial"/>
        <family val="2"/>
      </rPr>
      <t xml:space="preserve">Secondaire </t>
    </r>
    <r>
      <rPr>
        <sz val="9"/>
        <color indexed="60"/>
        <rFont val="Arial"/>
        <family val="2"/>
      </rPr>
      <t>:</t>
    </r>
    <r>
      <rPr>
        <sz val="9"/>
        <color indexed="60"/>
        <rFont val="Arial"/>
        <family val="2"/>
      </rPr>
      <t xml:space="preserve"> </t>
    </r>
    <r>
      <rPr>
        <u val="single"/>
        <sz val="9"/>
        <color indexed="60"/>
        <rFont val="Arial"/>
        <family val="2"/>
      </rPr>
      <t>si pas de taches</t>
    </r>
    <r>
      <rPr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: 0 T </t>
    </r>
    <r>
      <rPr>
        <sz val="9"/>
        <color indexed="60"/>
        <rFont val="Arial"/>
        <family val="2"/>
      </rPr>
      <t xml:space="preserve">; </t>
    </r>
    <r>
      <rPr>
        <u val="single"/>
        <sz val="9"/>
        <color indexed="60"/>
        <rFont val="Arial"/>
        <family val="2"/>
      </rPr>
      <t>si taches</t>
    </r>
    <r>
      <rPr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>: 0 à 4 T préventifs selon pluie</t>
    </r>
  </si>
  <si>
    <t>1 à 2 T spécifiques</t>
  </si>
  <si>
    <t>Références 
locales (source)</t>
  </si>
  <si>
    <t xml:space="preserve">   = 2 T</t>
  </si>
  <si>
    <t>Nb T =</t>
  </si>
  <si>
    <t>En -</t>
  </si>
  <si>
    <r>
      <t xml:space="preserve">Fiche support S7 </t>
    </r>
    <r>
      <rPr>
        <b/>
        <sz val="16"/>
        <rFont val="Calibri"/>
        <family val="2"/>
      </rPr>
      <t>: Indicateur d’utilisation des produits phytopharmaceutiques</t>
    </r>
  </si>
  <si>
    <t>Atelier pomme : 3 SdC</t>
  </si>
  <si>
    <t>70-80 t/ha</t>
  </si>
  <si>
    <t>28 000 €/ha</t>
  </si>
  <si>
    <t xml:space="preserve">2 T </t>
  </si>
  <si>
    <t xml:space="preserve">0 T sous filets </t>
  </si>
  <si>
    <t>Carpocapse/tordeuses</t>
  </si>
  <si>
    <t>Installation filet monorang</t>
  </si>
  <si>
    <t>Observations (comptage…), suivi bulletin technique</t>
  </si>
  <si>
    <t xml:space="preserve">Filets monorang </t>
  </si>
  <si>
    <t>nouveau SdC = 1 à 2 T = 1.5 T</t>
  </si>
  <si>
    <t>nouveau SdC = 3 à 4 T = 3.5 T</t>
  </si>
  <si>
    <t>nouveau SdC = 11+1.5+1=13.5 T</t>
  </si>
  <si>
    <t xml:space="preserve"> nouveau SdC = 0 T (filets monorang)</t>
  </si>
  <si>
    <t xml:space="preserve"> nouveau SdC = 3 T puceron  cendré</t>
  </si>
  <si>
    <t xml:space="preserve">  nouveau SdC = 0 T</t>
  </si>
  <si>
    <t>nouveau SdC = 0 T (SdC initial : 3 herbicides sur 40 % surface verger soit 1.2 'équivalent trt')</t>
  </si>
  <si>
    <t xml:space="preserve">2 ha </t>
  </si>
  <si>
    <t>Coût mécanisation/infrastructures (€/ha)</t>
  </si>
  <si>
    <t>2 ha en première feuille de Rosyglow</t>
  </si>
  <si>
    <t>Remarque : même si plusieurs variétés peuvent appartenir au même système de culture, il est conseillée d'utiliser une fiche d'évaluation par variété car les nombres de traitements peuvent être assez différents</t>
  </si>
  <si>
    <t>Cripps Pink (2 ha)</t>
  </si>
  <si>
    <t>Plus de passages désherb. méca.</t>
  </si>
  <si>
    <t>Installation filets année 0</t>
  </si>
  <si>
    <t>Remarque : choix d'utiliser une fiche d'évaluation pour chaque variété du SdC, car les différences peuvent être importantes en terme de rendement et de chiffre d'affaires</t>
  </si>
  <si>
    <t>Diffuseurs confusion 200€/ha</t>
  </si>
  <si>
    <t>Fongicide 30 €/trt/ha</t>
  </si>
  <si>
    <t>Insecticide 50 €/trt/ha</t>
  </si>
  <si>
    <t>Herbicide 50 €/trt/ha</t>
  </si>
  <si>
    <t>+ 12h/an MO (non inclus)</t>
  </si>
  <si>
    <t>1 h/ha broyage (2 passages)</t>
  </si>
  <si>
    <t>1 h/ha x 12,5 passages pulvé et 2 désherbages</t>
  </si>
  <si>
    <t>2 passages (huile+pyrèthre) = 4 'traitements' (IFT)</t>
  </si>
  <si>
    <t xml:space="preserve">Pink/M9 </t>
  </si>
  <si>
    <t>CA : 34 800 €/ha 
(0.87€/kg bord verger)</t>
  </si>
  <si>
    <t>Mise en place de pièges et diffuseurs</t>
  </si>
  <si>
    <t>Filets*</t>
  </si>
  <si>
    <t>*Filets : installation 120 h/ha la première année 
--&gt; amortissement sur 10 ans</t>
  </si>
  <si>
    <t>h/ha</t>
  </si>
  <si>
    <t>1 h/ha/passage x 26 passages pulvé et 2 désherbages</t>
  </si>
  <si>
    <t>(dont campagnols)</t>
  </si>
  <si>
    <t>Investissement 2500 €/ha</t>
  </si>
  <si>
    <t xml:space="preserve">Investissement 8000 € ha  </t>
  </si>
  <si>
    <t>(amortissement sur 10 ans)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</si>
</sst>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</numFmts>
  <fonts count="1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2"/>
      <color indexed="53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14"/>
      <color indexed="8"/>
      <name val="Arial"/>
      <family val="2"/>
    </font>
    <font>
      <b/>
      <sz val="14"/>
      <color indexed="53"/>
      <name val="Arial"/>
      <family val="2"/>
    </font>
    <font>
      <b/>
      <sz val="12"/>
      <color indexed="17"/>
      <name val="Arial"/>
      <family val="2"/>
    </font>
    <font>
      <b/>
      <sz val="8"/>
      <color indexed="9"/>
      <name val="Arial"/>
      <family val="2"/>
    </font>
    <font>
      <b/>
      <sz val="12"/>
      <color indexed="17"/>
      <name val="Calibri"/>
      <family val="2"/>
    </font>
    <font>
      <sz val="9"/>
      <color indexed="60"/>
      <name val="Arial"/>
      <family val="2"/>
    </font>
    <font>
      <b/>
      <sz val="8"/>
      <name val="Arial"/>
      <family val="2"/>
    </font>
    <font>
      <u val="single"/>
      <sz val="9"/>
      <color indexed="60"/>
      <name val="Arial"/>
      <family val="2"/>
    </font>
    <font>
      <sz val="9"/>
      <color indexed="9"/>
      <name val="Arial"/>
      <family val="2"/>
    </font>
    <font>
      <b/>
      <sz val="14"/>
      <color indexed="53"/>
      <name val="Calibri"/>
      <family val="2"/>
    </font>
    <font>
      <sz val="8"/>
      <name val="Calibri"/>
      <family val="2"/>
    </font>
    <font>
      <sz val="8"/>
      <color indexed="60"/>
      <name val="Calibri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sz val="11"/>
      <color indexed="8"/>
      <name val="Wingdings"/>
      <family val="0"/>
    </font>
    <font>
      <b/>
      <sz val="8"/>
      <color indexed="60"/>
      <name val="Calibri"/>
      <family val="2"/>
    </font>
    <font>
      <b/>
      <sz val="8"/>
      <name val="Calibri"/>
      <family val="2"/>
    </font>
    <font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i/>
      <sz val="11"/>
      <color indexed="40"/>
      <name val="Arial"/>
      <family val="2"/>
    </font>
    <font>
      <sz val="22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b/>
      <sz val="8"/>
      <color indexed="62"/>
      <name val="Calibri"/>
      <family val="2"/>
    </font>
    <font>
      <sz val="11"/>
      <color indexed="17"/>
      <name val="Arial"/>
      <family val="2"/>
    </font>
    <font>
      <b/>
      <sz val="11"/>
      <color indexed="30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Calibri"/>
      <family val="2"/>
    </font>
    <font>
      <sz val="8"/>
      <color indexed="62"/>
      <name val="Calibri"/>
      <family val="2"/>
    </font>
    <font>
      <b/>
      <sz val="12"/>
      <color indexed="10"/>
      <name val="Calibri"/>
      <family val="2"/>
    </font>
    <font>
      <b/>
      <sz val="24"/>
      <color indexed="17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57"/>
      <name val="Calibri"/>
      <family val="2"/>
    </font>
    <font>
      <b/>
      <sz val="9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22"/>
      <color indexed="17"/>
      <name val="Calibri"/>
      <family val="2"/>
    </font>
    <font>
      <b/>
      <i/>
      <sz val="9"/>
      <color indexed="62"/>
      <name val="Calibri"/>
      <family val="2"/>
    </font>
    <font>
      <i/>
      <sz val="10"/>
      <color indexed="60"/>
      <name val="Arial"/>
      <family val="2"/>
    </font>
    <font>
      <b/>
      <sz val="9"/>
      <color indexed="60"/>
      <name val="Calibri"/>
      <family val="2"/>
    </font>
    <font>
      <b/>
      <sz val="20"/>
      <color indexed="17"/>
      <name val="Calibri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u val="single"/>
      <sz val="8"/>
      <color indexed="8"/>
      <name val="Arial"/>
      <family val="2"/>
    </font>
    <font>
      <sz val="8"/>
      <color indexed="60"/>
      <name val="Arial"/>
      <family val="2"/>
    </font>
    <font>
      <i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  <font>
      <b/>
      <sz val="12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8"/>
      <color rgb="FFC00000"/>
      <name val="Calibri"/>
      <family val="2"/>
    </font>
    <font>
      <b/>
      <sz val="8"/>
      <color theme="5" tint="-0.24997000396251678"/>
      <name val="Calibri"/>
      <family val="2"/>
    </font>
    <font>
      <sz val="11"/>
      <color rgb="FF000000"/>
      <name val="Arial"/>
      <family val="2"/>
    </font>
    <font>
      <sz val="8"/>
      <color theme="1"/>
      <name val="Calibri"/>
      <family val="2"/>
    </font>
    <font>
      <b/>
      <sz val="10"/>
      <color theme="9" tint="-0.24997000396251678"/>
      <name val="Arial"/>
      <family val="2"/>
    </font>
    <font>
      <b/>
      <sz val="14"/>
      <color rgb="FF0070C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9" tint="-0.2499700039625167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00B0F0"/>
      <name val="Arial"/>
      <family val="2"/>
    </font>
    <font>
      <sz val="22"/>
      <color theme="1"/>
      <name val="Arial"/>
      <family val="2"/>
    </font>
    <font>
      <b/>
      <sz val="11"/>
      <color theme="5"/>
      <name val="Arial"/>
      <family val="2"/>
    </font>
    <font>
      <b/>
      <sz val="14"/>
      <color theme="5"/>
      <name val="Calibri"/>
      <family val="2"/>
    </font>
    <font>
      <b/>
      <sz val="12"/>
      <color theme="5"/>
      <name val="Arial"/>
      <family val="2"/>
    </font>
    <font>
      <b/>
      <sz val="8"/>
      <color theme="4"/>
      <name val="Calibri"/>
      <family val="2"/>
    </font>
    <font>
      <sz val="8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00B050"/>
      <name val="Calibri"/>
      <family val="2"/>
    </font>
    <font>
      <sz val="11"/>
      <color rgb="FF00B050"/>
      <name val="Arial"/>
      <family val="2"/>
    </font>
    <font>
      <b/>
      <sz val="11"/>
      <color rgb="FF0070C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4"/>
      <name val="Calibri"/>
      <family val="2"/>
    </font>
    <font>
      <b/>
      <sz val="12"/>
      <color theme="5"/>
      <name val="Calibri"/>
      <family val="2"/>
    </font>
    <font>
      <sz val="9"/>
      <color theme="1"/>
      <name val="Calibri"/>
      <family val="2"/>
    </font>
    <font>
      <b/>
      <sz val="24"/>
      <color rgb="FF00B050"/>
      <name val="Calibri"/>
      <family val="2"/>
    </font>
    <font>
      <b/>
      <sz val="14"/>
      <color theme="9" tint="-0.24997000396251678"/>
      <name val="Calibri"/>
      <family val="2"/>
    </font>
    <font>
      <b/>
      <sz val="16"/>
      <color theme="1"/>
      <name val="Calibri"/>
      <family val="2"/>
    </font>
    <font>
      <b/>
      <sz val="16"/>
      <color theme="6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Arial"/>
      <family val="2"/>
    </font>
    <font>
      <b/>
      <sz val="14"/>
      <color theme="9" tint="-0.24997000396251678"/>
      <name val="Arial"/>
      <family val="2"/>
    </font>
    <font>
      <b/>
      <sz val="22"/>
      <color rgb="FF00B050"/>
      <name val="Calibri"/>
      <family val="2"/>
    </font>
    <font>
      <b/>
      <sz val="8"/>
      <color theme="0"/>
      <name val="Arial"/>
      <family val="2"/>
    </font>
    <font>
      <b/>
      <i/>
      <sz val="9"/>
      <color theme="4"/>
      <name val="Calibri"/>
      <family val="2"/>
    </font>
    <font>
      <i/>
      <sz val="10"/>
      <color rgb="FFC00000"/>
      <name val="Arial"/>
      <family val="2"/>
    </font>
    <font>
      <b/>
      <sz val="9"/>
      <color rgb="FFC00000"/>
      <name val="Calibri"/>
      <family val="2"/>
    </font>
    <font>
      <b/>
      <sz val="20"/>
      <color rgb="FF00B050"/>
      <name val="Calibri"/>
      <family val="2"/>
    </font>
    <font>
      <sz val="8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C00000"/>
      </left>
      <right/>
      <top style="medium">
        <color rgb="FFC00000"/>
      </top>
      <bottom/>
    </border>
    <border>
      <left/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/>
      <right style="medium">
        <color rgb="FFC00000"/>
      </right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C00000"/>
      </left>
      <right/>
      <top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medium">
        <color indexed="9"/>
      </left>
      <right style="medium">
        <color theme="0"/>
      </right>
      <top style="thick">
        <color indexed="9"/>
      </top>
      <bottom style="medium">
        <color indexed="9"/>
      </bottom>
    </border>
    <border>
      <left style="medium">
        <color theme="0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indexed="9"/>
      </bottom>
    </border>
    <border>
      <left style="medium">
        <color theme="0"/>
      </left>
      <right style="medium">
        <color indexed="9"/>
      </right>
      <top style="medium">
        <color indexed="9"/>
      </top>
      <bottom style="medium">
        <color theme="0"/>
      </bottom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</border>
    <border>
      <left style="medium">
        <color theme="0"/>
      </left>
      <right style="medium">
        <color indexed="9"/>
      </right>
      <top style="medium">
        <color theme="0"/>
      </top>
      <bottom/>
    </border>
    <border>
      <left style="medium">
        <color indexed="9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indexed="9"/>
      </right>
      <top style="medium"/>
      <bottom style="medium">
        <color indexed="9"/>
      </bottom>
    </border>
    <border>
      <left style="medium">
        <color theme="0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theme="0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theme="0"/>
      </bottom>
    </border>
    <border>
      <left style="medium">
        <color indexed="9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indexed="9"/>
      </right>
      <top style="medium">
        <color theme="0"/>
      </top>
      <bottom style="medium">
        <color theme="0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theme="0"/>
      </bottom>
    </border>
    <border>
      <left style="medium">
        <color indexed="9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theme="0"/>
      </right>
      <top>
        <color indexed="63"/>
      </top>
      <bottom style="medium">
        <color indexed="9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 style="medium">
        <color theme="0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</border>
    <border>
      <left style="medium">
        <color theme="0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/>
      </left>
      <right style="medium">
        <color indexed="9"/>
      </right>
      <top>
        <color indexed="63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>
        <color indexed="63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0" borderId="2" applyNumberFormat="0" applyFill="0" applyAlignment="0" applyProtection="0"/>
    <xf numFmtId="0" fontId="0" fillId="27" borderId="3" applyNumberFormat="0" applyFont="0" applyAlignment="0" applyProtection="0"/>
    <xf numFmtId="0" fontId="129" fillId="28" borderId="1" applyNumberFormat="0" applyAlignment="0" applyProtection="0"/>
    <xf numFmtId="0" fontId="130" fillId="29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30" borderId="0" applyNumberFormat="0" applyBorder="0" applyAlignment="0" applyProtection="0"/>
    <xf numFmtId="9" fontId="0" fillId="0" borderId="0" applyFont="0" applyFill="0" applyBorder="0" applyAlignment="0" applyProtection="0"/>
    <xf numFmtId="0" fontId="134" fillId="31" borderId="0" applyNumberFormat="0" applyBorder="0" applyAlignment="0" applyProtection="0"/>
    <xf numFmtId="0" fontId="135" fillId="26" borderId="4" applyNumberForma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5" applyNumberFormat="0" applyFill="0" applyAlignment="0" applyProtection="0"/>
    <xf numFmtId="0" fontId="139" fillId="0" borderId="6" applyNumberFormat="0" applyFill="0" applyAlignment="0" applyProtection="0"/>
    <xf numFmtId="0" fontId="140" fillId="0" borderId="7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8" applyNumberFormat="0" applyFill="0" applyAlignment="0" applyProtection="0"/>
    <xf numFmtId="0" fontId="142" fillId="32" borderId="9" applyNumberFormat="0" applyAlignment="0" applyProtection="0"/>
  </cellStyleXfs>
  <cellXfs count="7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143" fillId="0" borderId="11" xfId="0" applyFont="1" applyBorder="1" applyAlignment="1" quotePrefix="1">
      <alignment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81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 readingOrder="1"/>
    </xf>
    <xf numFmtId="0" fontId="42" fillId="0" borderId="0" xfId="0" applyFont="1" applyFill="1" applyBorder="1" applyAlignment="1">
      <alignment horizontal="left" vertical="center"/>
    </xf>
    <xf numFmtId="0" fontId="14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1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1" fillId="1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4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 readingOrder="1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3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/>
    </xf>
    <xf numFmtId="0" fontId="14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48" fillId="0" borderId="0" xfId="0" applyFont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28" xfId="0" applyFont="1" applyBorder="1" applyAlignment="1">
      <alignment vertical="top"/>
    </xf>
    <xf numFmtId="0" fontId="44" fillId="0" borderId="10" xfId="0" applyFont="1" applyBorder="1" applyAlignment="1">
      <alignment/>
    </xf>
    <xf numFmtId="0" fontId="44" fillId="0" borderId="29" xfId="0" applyFont="1" applyBorder="1" applyAlignment="1">
      <alignment vertical="top"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32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vertical="top"/>
    </xf>
    <xf numFmtId="0" fontId="8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44" fillId="6" borderId="35" xfId="0" applyFont="1" applyFill="1" applyBorder="1" applyAlignment="1">
      <alignment/>
    </xf>
    <xf numFmtId="0" fontId="44" fillId="0" borderId="36" xfId="0" applyFont="1" applyBorder="1" applyAlignment="1">
      <alignment vertical="top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0" fontId="30" fillId="0" borderId="13" xfId="0" applyFont="1" applyBorder="1" applyAlignment="1">
      <alignment/>
    </xf>
    <xf numFmtId="0" fontId="149" fillId="0" borderId="12" xfId="0" applyFont="1" applyBorder="1" applyAlignment="1">
      <alignment/>
    </xf>
    <xf numFmtId="0" fontId="34" fillId="0" borderId="12" xfId="0" applyFont="1" applyBorder="1" applyAlignment="1">
      <alignment vertical="top"/>
    </xf>
    <xf numFmtId="0" fontId="44" fillId="0" borderId="34" xfId="0" applyFont="1" applyBorder="1" applyAlignment="1">
      <alignment/>
    </xf>
    <xf numFmtId="0" fontId="9" fillId="0" borderId="13" xfId="0" applyFont="1" applyBorder="1" applyAlignment="1">
      <alignment/>
    </xf>
    <xf numFmtId="0" fontId="141" fillId="19" borderId="35" xfId="0" applyFont="1" applyFill="1" applyBorder="1" applyAlignment="1">
      <alignment/>
    </xf>
    <xf numFmtId="0" fontId="141" fillId="19" borderId="34" xfId="0" applyFont="1" applyFill="1" applyBorder="1" applyAlignment="1">
      <alignment/>
    </xf>
    <xf numFmtId="6" fontId="58" fillId="0" borderId="0" xfId="0" applyNumberFormat="1" applyFont="1" applyFill="1" applyBorder="1" applyAlignment="1">
      <alignment/>
    </xf>
    <xf numFmtId="0" fontId="141" fillId="0" borderId="0" xfId="0" applyFont="1" applyFill="1" applyBorder="1" applyAlignment="1">
      <alignment/>
    </xf>
    <xf numFmtId="0" fontId="150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4" fillId="0" borderId="0" xfId="0" applyFont="1" applyFill="1" applyBorder="1" applyAlignment="1" quotePrefix="1">
      <alignment/>
    </xf>
    <xf numFmtId="0" fontId="30" fillId="0" borderId="0" xfId="0" applyFont="1" applyFill="1" applyBorder="1" applyAlignment="1" quotePrefix="1">
      <alignment/>
    </xf>
    <xf numFmtId="0" fontId="48" fillId="0" borderId="0" xfId="0" applyFont="1" applyFill="1" applyBorder="1" applyAlignment="1">
      <alignment/>
    </xf>
    <xf numFmtId="0" fontId="17" fillId="0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1" fillId="10" borderId="17" xfId="0" applyFont="1" applyFill="1" applyBorder="1" applyAlignment="1">
      <alignment vertical="center" wrapText="1"/>
    </xf>
    <xf numFmtId="0" fontId="21" fillId="10" borderId="17" xfId="0" applyFont="1" applyFill="1" applyBorder="1" applyAlignment="1" quotePrefix="1">
      <alignment horizontal="left" vertical="center" wrapText="1"/>
    </xf>
    <xf numFmtId="0" fontId="3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28" xfId="0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151" fillId="0" borderId="37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44" fillId="0" borderId="15" xfId="0" applyFont="1" applyBorder="1" applyAlignment="1">
      <alignment vertical="center"/>
    </xf>
    <xf numFmtId="0" fontId="44" fillId="0" borderId="12" xfId="0" applyFont="1" applyBorder="1" applyAlignment="1" quotePrefix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52" fillId="0" borderId="29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29" xfId="0" applyFont="1" applyBorder="1" applyAlignment="1">
      <alignment/>
    </xf>
    <xf numFmtId="0" fontId="44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44" fillId="0" borderId="12" xfId="0" applyFont="1" applyBorder="1" applyAlignment="1">
      <alignment vertical="center"/>
    </xf>
    <xf numFmtId="0" fontId="144" fillId="19" borderId="33" xfId="0" applyFont="1" applyFill="1" applyBorder="1" applyAlignment="1">
      <alignment horizontal="left" vertical="center"/>
    </xf>
    <xf numFmtId="0" fontId="153" fillId="0" borderId="0" xfId="0" applyFont="1" applyAlignment="1">
      <alignment/>
    </xf>
    <xf numFmtId="0" fontId="154" fillId="0" borderId="0" xfId="0" applyFont="1" applyAlignment="1">
      <alignment/>
    </xf>
    <xf numFmtId="0" fontId="155" fillId="0" borderId="0" xfId="0" applyFont="1" applyAlignment="1">
      <alignment/>
    </xf>
    <xf numFmtId="0" fontId="39" fillId="0" borderId="37" xfId="0" applyFont="1" applyBorder="1" applyAlignment="1">
      <alignment horizontal="left" vertical="center"/>
    </xf>
    <xf numFmtId="0" fontId="144" fillId="0" borderId="37" xfId="0" applyFont="1" applyBorder="1" applyAlignment="1">
      <alignment/>
    </xf>
    <xf numFmtId="0" fontId="156" fillId="0" borderId="0" xfId="0" applyFont="1" applyAlignment="1">
      <alignment/>
    </xf>
    <xf numFmtId="0" fontId="157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60" fillId="0" borderId="0" xfId="0" applyFont="1" applyAlignment="1">
      <alignment/>
    </xf>
    <xf numFmtId="0" fontId="161" fillId="0" borderId="0" xfId="0" applyFont="1" applyBorder="1" applyAlignment="1">
      <alignment horizontal="left" vertical="top" wrapText="1"/>
    </xf>
    <xf numFmtId="0" fontId="161" fillId="0" borderId="0" xfId="0" applyFont="1" applyBorder="1" applyAlignment="1">
      <alignment vertical="center" wrapText="1"/>
    </xf>
    <xf numFmtId="0" fontId="162" fillId="0" borderId="0" xfId="0" applyFont="1" applyBorder="1" applyAlignment="1" quotePrefix="1">
      <alignment horizontal="left" vertical="center"/>
    </xf>
    <xf numFmtId="0" fontId="162" fillId="0" borderId="0" xfId="0" applyFont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/>
    </xf>
    <xf numFmtId="0" fontId="11" fillId="0" borderId="16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/>
    </xf>
    <xf numFmtId="0" fontId="158" fillId="0" borderId="0" xfId="0" applyFont="1" applyBorder="1" applyAlignment="1">
      <alignment/>
    </xf>
    <xf numFmtId="0" fontId="158" fillId="0" borderId="0" xfId="0" applyFont="1" applyFill="1" applyBorder="1" applyAlignment="1">
      <alignment/>
    </xf>
    <xf numFmtId="0" fontId="162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63" fillId="0" borderId="0" xfId="0" applyFont="1" applyAlignment="1">
      <alignment horizontal="left"/>
    </xf>
    <xf numFmtId="0" fontId="21" fillId="0" borderId="38" xfId="0" applyFont="1" applyFill="1" applyBorder="1" applyAlignment="1">
      <alignment horizontal="left" vertical="center" wrapText="1" readingOrder="1"/>
    </xf>
    <xf numFmtId="0" fontId="21" fillId="0" borderId="39" xfId="0" applyFont="1" applyFill="1" applyBorder="1" applyAlignment="1">
      <alignment horizontal="left" vertical="center" wrapText="1" readingOrder="1"/>
    </xf>
    <xf numFmtId="0" fontId="21" fillId="0" borderId="40" xfId="0" applyFont="1" applyFill="1" applyBorder="1" applyAlignment="1">
      <alignment vertical="center" wrapText="1" readingOrder="1"/>
    </xf>
    <xf numFmtId="0" fontId="21" fillId="0" borderId="41" xfId="0" applyFont="1" applyFill="1" applyBorder="1" applyAlignment="1">
      <alignment horizontal="left" vertical="center" wrapText="1" readingOrder="1"/>
    </xf>
    <xf numFmtId="0" fontId="21" fillId="0" borderId="42" xfId="0" applyFont="1" applyFill="1" applyBorder="1" applyAlignment="1">
      <alignment horizontal="left" vertical="center" wrapText="1" readingOrder="1"/>
    </xf>
    <xf numFmtId="0" fontId="21" fillId="0" borderId="43" xfId="0" applyFont="1" applyFill="1" applyBorder="1" applyAlignment="1">
      <alignment vertical="top" wrapText="1"/>
    </xf>
    <xf numFmtId="0" fontId="160" fillId="10" borderId="17" xfId="0" applyFont="1" applyFill="1" applyBorder="1" applyAlignment="1">
      <alignment horizontal="left" vertical="center" wrapText="1"/>
    </xf>
    <xf numFmtId="0" fontId="160" fillId="10" borderId="44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vertical="center" wrapText="1" readingOrder="1"/>
    </xf>
    <xf numFmtId="0" fontId="161" fillId="0" borderId="0" xfId="0" applyFont="1" applyBorder="1" applyAlignment="1">
      <alignment horizontal="left" vertical="center"/>
    </xf>
    <xf numFmtId="0" fontId="21" fillId="2" borderId="41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vertical="center" wrapText="1"/>
    </xf>
    <xf numFmtId="0" fontId="21" fillId="4" borderId="40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left" vertical="center" wrapText="1" readingOrder="1"/>
    </xf>
    <xf numFmtId="0" fontId="21" fillId="2" borderId="47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164" fillId="0" borderId="0" xfId="0" applyFont="1" applyAlignment="1">
      <alignment/>
    </xf>
    <xf numFmtId="0" fontId="44" fillId="0" borderId="36" xfId="0" applyFont="1" applyBorder="1" applyAlignment="1">
      <alignment/>
    </xf>
    <xf numFmtId="0" fontId="44" fillId="6" borderId="27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31" xfId="0" applyFont="1" applyFill="1" applyBorder="1" applyAlignment="1">
      <alignment horizontal="center" vertical="center"/>
    </xf>
    <xf numFmtId="0" fontId="44" fillId="6" borderId="3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35" fillId="10" borderId="18" xfId="0" applyFont="1" applyFill="1" applyBorder="1" applyAlignment="1">
      <alignment horizontal="center" vertical="center"/>
    </xf>
    <xf numFmtId="0" fontId="44" fillId="10" borderId="26" xfId="0" applyFont="1" applyFill="1" applyBorder="1" applyAlignment="1">
      <alignment horizontal="center" vertical="center"/>
    </xf>
    <xf numFmtId="0" fontId="44" fillId="10" borderId="27" xfId="0" applyFont="1" applyFill="1" applyBorder="1" applyAlignment="1">
      <alignment horizontal="center" vertical="center"/>
    </xf>
    <xf numFmtId="0" fontId="44" fillId="10" borderId="18" xfId="0" applyFont="1" applyFill="1" applyBorder="1" applyAlignment="1">
      <alignment horizontal="center" vertical="center"/>
    </xf>
    <xf numFmtId="0" fontId="44" fillId="10" borderId="49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34" fillId="10" borderId="18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54" fillId="10" borderId="49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/>
    </xf>
    <xf numFmtId="0" fontId="44" fillId="10" borderId="34" xfId="0" applyFont="1" applyFill="1" applyBorder="1" applyAlignment="1">
      <alignment horizontal="center" vertical="center"/>
    </xf>
    <xf numFmtId="0" fontId="43" fillId="10" borderId="30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62" fillId="0" borderId="0" xfId="0" applyFont="1" applyAlignment="1">
      <alignment/>
    </xf>
    <xf numFmtId="0" fontId="141" fillId="0" borderId="0" xfId="0" applyFont="1" applyAlignment="1">
      <alignment/>
    </xf>
    <xf numFmtId="0" fontId="152" fillId="0" borderId="28" xfId="0" applyFont="1" applyBorder="1" applyAlignment="1">
      <alignment/>
    </xf>
    <xf numFmtId="0" fontId="161" fillId="0" borderId="23" xfId="0" applyFont="1" applyBorder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16" fillId="0" borderId="37" xfId="0" applyFont="1" applyBorder="1" applyAlignment="1">
      <alignment/>
    </xf>
    <xf numFmtId="0" fontId="152" fillId="0" borderId="29" xfId="0" applyFont="1" applyFill="1" applyBorder="1" applyAlignment="1">
      <alignment/>
    </xf>
    <xf numFmtId="0" fontId="152" fillId="10" borderId="18" xfId="0" applyFont="1" applyFill="1" applyBorder="1" applyAlignment="1">
      <alignment horizontal="center" vertical="center"/>
    </xf>
    <xf numFmtId="0" fontId="152" fillId="0" borderId="15" xfId="0" applyFont="1" applyBorder="1" applyAlignment="1">
      <alignment/>
    </xf>
    <xf numFmtId="0" fontId="152" fillId="0" borderId="10" xfId="0" applyFont="1" applyBorder="1" applyAlignment="1">
      <alignment/>
    </xf>
    <xf numFmtId="0" fontId="148" fillId="0" borderId="0" xfId="0" applyFont="1" applyAlignment="1">
      <alignment/>
    </xf>
    <xf numFmtId="0" fontId="165" fillId="0" borderId="0" xfId="0" applyFont="1" applyAlignment="1">
      <alignment/>
    </xf>
    <xf numFmtId="0" fontId="166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67" fillId="0" borderId="0" xfId="0" applyFont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5" xfId="0" applyFont="1" applyFill="1" applyBorder="1" applyAlignment="1">
      <alignment vertical="top"/>
    </xf>
    <xf numFmtId="0" fontId="29" fillId="7" borderId="17" xfId="0" applyFont="1" applyFill="1" applyBorder="1" applyAlignment="1">
      <alignment horizontal="left" vertical="center" wrapText="1"/>
    </xf>
    <xf numFmtId="0" fontId="29" fillId="7" borderId="17" xfId="0" applyFont="1" applyFill="1" applyBorder="1" applyAlignment="1">
      <alignment/>
    </xf>
    <xf numFmtId="0" fontId="160" fillId="7" borderId="44" xfId="0" applyFont="1" applyFill="1" applyBorder="1" applyAlignment="1">
      <alignment horizontal="left" vertical="center" wrapText="1"/>
    </xf>
    <xf numFmtId="0" fontId="160" fillId="7" borderId="17" xfId="0" applyFont="1" applyFill="1" applyBorder="1" applyAlignment="1">
      <alignment horizontal="left" vertical="center" wrapText="1"/>
    </xf>
    <xf numFmtId="0" fontId="29" fillId="7" borderId="4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68" fillId="0" borderId="0" xfId="0" applyFont="1" applyAlignment="1">
      <alignment vertical="center"/>
    </xf>
    <xf numFmtId="0" fontId="169" fillId="0" borderId="0" xfId="0" applyFont="1" applyAlignment="1">
      <alignment/>
    </xf>
    <xf numFmtId="0" fontId="34" fillId="0" borderId="29" xfId="0" applyFont="1" applyFill="1" applyBorder="1" applyAlignment="1">
      <alignment/>
    </xf>
    <xf numFmtId="0" fontId="34" fillId="0" borderId="29" xfId="0" applyFont="1" applyBorder="1" applyAlignment="1">
      <alignment/>
    </xf>
    <xf numFmtId="0" fontId="34" fillId="0" borderId="32" xfId="0" applyFont="1" applyBorder="1" applyAlignment="1">
      <alignment/>
    </xf>
    <xf numFmtId="0" fontId="170" fillId="0" borderId="36" xfId="0" applyFont="1" applyBorder="1" applyAlignment="1">
      <alignment/>
    </xf>
    <xf numFmtId="0" fontId="43" fillId="10" borderId="49" xfId="0" applyFont="1" applyFill="1" applyBorder="1" applyAlignment="1">
      <alignment horizontal="center" vertical="center"/>
    </xf>
    <xf numFmtId="0" fontId="152" fillId="0" borderId="0" xfId="0" applyFont="1" applyFill="1" applyAlignment="1">
      <alignment/>
    </xf>
    <xf numFmtId="0" fontId="141" fillId="0" borderId="0" xfId="0" applyFont="1" applyBorder="1" applyAlignment="1">
      <alignment horizontal="left" vertical="center"/>
    </xf>
    <xf numFmtId="0" fontId="171" fillId="0" borderId="0" xfId="0" applyFont="1" applyBorder="1" applyAlignment="1" quotePrefix="1">
      <alignment horizontal="left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61" fillId="0" borderId="0" xfId="0" applyFont="1" applyBorder="1" applyAlignment="1">
      <alignment horizontal="center" vertical="center"/>
    </xf>
    <xf numFmtId="0" fontId="18" fillId="34" borderId="50" xfId="0" applyFont="1" applyFill="1" applyBorder="1" applyAlignment="1">
      <alignment horizontal="left" vertical="center" wrapText="1" readingOrder="1"/>
    </xf>
    <xf numFmtId="0" fontId="49" fillId="0" borderId="16" xfId="0" applyFont="1" applyFill="1" applyBorder="1" applyAlignment="1">
      <alignment horizontal="left" vertical="center" wrapText="1" readingOrder="1"/>
    </xf>
    <xf numFmtId="0" fontId="159" fillId="0" borderId="27" xfId="0" applyFont="1" applyBorder="1" applyAlignment="1">
      <alignment/>
    </xf>
    <xf numFmtId="0" fontId="159" fillId="0" borderId="15" xfId="0" applyFont="1" applyBorder="1" applyAlignment="1">
      <alignment/>
    </xf>
    <xf numFmtId="0" fontId="159" fillId="0" borderId="0" xfId="0" applyFont="1" applyBorder="1" applyAlignment="1">
      <alignment/>
    </xf>
    <xf numFmtId="0" fontId="159" fillId="0" borderId="10" xfId="0" applyFont="1" applyBorder="1" applyAlignment="1">
      <alignment/>
    </xf>
    <xf numFmtId="0" fontId="159" fillId="0" borderId="31" xfId="0" applyFont="1" applyBorder="1" applyAlignment="1">
      <alignment/>
    </xf>
    <xf numFmtId="0" fontId="159" fillId="0" borderId="12" xfId="0" applyFont="1" applyBorder="1" applyAlignment="1">
      <alignment/>
    </xf>
    <xf numFmtId="0" fontId="159" fillId="0" borderId="31" xfId="0" applyFont="1" applyBorder="1" applyAlignment="1">
      <alignment/>
    </xf>
    <xf numFmtId="0" fontId="159" fillId="0" borderId="12" xfId="0" applyFont="1" applyBorder="1" applyAlignment="1">
      <alignment/>
    </xf>
    <xf numFmtId="0" fontId="39" fillId="0" borderId="0" xfId="0" applyFont="1" applyAlignment="1">
      <alignment vertical="center"/>
    </xf>
    <xf numFmtId="0" fontId="172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left" vertical="center"/>
    </xf>
    <xf numFmtId="0" fontId="174" fillId="0" borderId="0" xfId="0" applyFont="1" applyAlignment="1">
      <alignment/>
    </xf>
    <xf numFmtId="0" fontId="172" fillId="0" borderId="0" xfId="0" applyFont="1" applyAlignment="1">
      <alignment horizontal="center" vertical="center"/>
    </xf>
    <xf numFmtId="0" fontId="172" fillId="0" borderId="0" xfId="0" applyFont="1" applyFill="1" applyBorder="1" applyAlignment="1">
      <alignment horizontal="right" vertical="center" wrapText="1" readingOrder="1"/>
    </xf>
    <xf numFmtId="0" fontId="149" fillId="0" borderId="0" xfId="0" applyFont="1" applyAlignment="1">
      <alignment horizontal="left"/>
    </xf>
    <xf numFmtId="0" fontId="18" fillId="35" borderId="50" xfId="0" applyFont="1" applyFill="1" applyBorder="1" applyAlignment="1">
      <alignment horizontal="left" vertical="center" wrapText="1" readingOrder="1"/>
    </xf>
    <xf numFmtId="0" fontId="154" fillId="0" borderId="0" xfId="0" applyFont="1" applyFill="1" applyBorder="1" applyAlignment="1">
      <alignment horizontal="left" vertical="center" readingOrder="1"/>
    </xf>
    <xf numFmtId="0" fontId="175" fillId="0" borderId="0" xfId="0" applyFont="1" applyAlignment="1">
      <alignment/>
    </xf>
    <xf numFmtId="0" fontId="175" fillId="0" borderId="0" xfId="0" applyFont="1" applyAlignment="1">
      <alignment horizontal="center" vertical="center"/>
    </xf>
    <xf numFmtId="0" fontId="147" fillId="0" borderId="0" xfId="0" applyFont="1" applyFill="1" applyBorder="1" applyAlignment="1">
      <alignment horizontal="right" vertical="center" wrapText="1" readingOrder="1"/>
    </xf>
    <xf numFmtId="0" fontId="176" fillId="0" borderId="0" xfId="0" applyFont="1" applyAlignment="1">
      <alignment/>
    </xf>
    <xf numFmtId="0" fontId="173" fillId="0" borderId="0" xfId="0" applyFont="1" applyAlignment="1">
      <alignment/>
    </xf>
    <xf numFmtId="0" fontId="39" fillId="21" borderId="0" xfId="0" applyFont="1" applyFill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39" fillId="17" borderId="0" xfId="0" applyFont="1" applyFill="1" applyAlignment="1">
      <alignment horizontal="center" vertical="center"/>
    </xf>
    <xf numFmtId="0" fontId="39" fillId="18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7" fillId="35" borderId="51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 vertical="center"/>
    </xf>
    <xf numFmtId="0" fontId="44" fillId="6" borderId="27" xfId="0" applyFont="1" applyFill="1" applyBorder="1" applyAlignment="1">
      <alignment horizontal="center"/>
    </xf>
    <xf numFmtId="0" fontId="44" fillId="4" borderId="28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/>
    </xf>
    <xf numFmtId="0" fontId="44" fillId="4" borderId="29" xfId="0" applyFont="1" applyFill="1" applyBorder="1" applyAlignment="1">
      <alignment horizontal="center" vertical="center"/>
    </xf>
    <xf numFmtId="0" fontId="43" fillId="6" borderId="31" xfId="0" applyFont="1" applyFill="1" applyBorder="1" applyAlignment="1">
      <alignment horizontal="center"/>
    </xf>
    <xf numFmtId="0" fontId="44" fillId="4" borderId="32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6" borderId="35" xfId="0" applyFont="1" applyFill="1" applyBorder="1" applyAlignment="1">
      <alignment horizontal="center"/>
    </xf>
    <xf numFmtId="0" fontId="43" fillId="4" borderId="36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34" fillId="4" borderId="29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/>
    </xf>
    <xf numFmtId="0" fontId="53" fillId="4" borderId="32" xfId="0" applyFont="1" applyFill="1" applyBorder="1" applyAlignment="1">
      <alignment horizontal="center" vertical="center"/>
    </xf>
    <xf numFmtId="0" fontId="44" fillId="6" borderId="31" xfId="0" applyFont="1" applyFill="1" applyBorder="1" applyAlignment="1">
      <alignment horizontal="center"/>
    </xf>
    <xf numFmtId="0" fontId="54" fillId="4" borderId="30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152" fillId="4" borderId="18" xfId="0" applyFont="1" applyFill="1" applyBorder="1" applyAlignment="1">
      <alignment horizontal="center" vertical="center"/>
    </xf>
    <xf numFmtId="0" fontId="44" fillId="4" borderId="34" xfId="0" applyFont="1" applyFill="1" applyBorder="1" applyAlignment="1">
      <alignment horizontal="center" vertical="center"/>
    </xf>
    <xf numFmtId="0" fontId="43" fillId="4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top" wrapText="1" readingOrder="1"/>
    </xf>
    <xf numFmtId="0" fontId="21" fillId="0" borderId="16" xfId="0" applyFont="1" applyFill="1" applyBorder="1" applyAlignment="1">
      <alignment horizontal="left" vertical="top" wrapText="1" readingOrder="1"/>
    </xf>
    <xf numFmtId="0" fontId="177" fillId="0" borderId="0" xfId="0" applyFont="1" applyAlignment="1">
      <alignment/>
    </xf>
    <xf numFmtId="0" fontId="156" fillId="0" borderId="0" xfId="0" applyFont="1" applyBorder="1" applyAlignment="1">
      <alignment horizontal="right" vertical="center"/>
    </xf>
    <xf numFmtId="0" fontId="178" fillId="38" borderId="36" xfId="0" applyFont="1" applyFill="1" applyBorder="1" applyAlignment="1">
      <alignment horizontal="center" vertical="center" wrapText="1" readingOrder="1"/>
    </xf>
    <xf numFmtId="0" fontId="178" fillId="35" borderId="36" xfId="0" applyFont="1" applyFill="1" applyBorder="1" applyAlignment="1">
      <alignment horizontal="center" vertical="center" wrapText="1" readingOrder="1"/>
    </xf>
    <xf numFmtId="0" fontId="21" fillId="0" borderId="47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52" fillId="0" borderId="0" xfId="0" applyFont="1" applyAlignment="1">
      <alignment/>
    </xf>
    <xf numFmtId="0" fontId="57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20" fillId="1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79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/>
    </xf>
    <xf numFmtId="0" fontId="0" fillId="19" borderId="35" xfId="0" applyFill="1" applyBorder="1" applyAlignment="1" quotePrefix="1">
      <alignment horizontal="right"/>
    </xf>
    <xf numFmtId="0" fontId="2" fillId="19" borderId="33" xfId="0" applyFont="1" applyFill="1" applyBorder="1" applyAlignment="1" quotePrefix="1">
      <alignment horizontal="right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top" wrapText="1"/>
    </xf>
    <xf numFmtId="0" fontId="180" fillId="0" borderId="32" xfId="0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34" fillId="0" borderId="29" xfId="0" applyFont="1" applyBorder="1" applyAlignment="1">
      <alignment vertical="top" wrapText="1"/>
    </xf>
    <xf numFmtId="0" fontId="145" fillId="0" borderId="0" xfId="0" applyFont="1" applyFill="1" applyAlignment="1">
      <alignment horizontal="left" vertical="center"/>
    </xf>
    <xf numFmtId="0" fontId="144" fillId="0" borderId="0" xfId="0" applyFont="1" applyFill="1" applyBorder="1" applyAlignment="1">
      <alignment horizontal="left" vertical="center"/>
    </xf>
    <xf numFmtId="0" fontId="141" fillId="19" borderId="35" xfId="0" applyFont="1" applyFill="1" applyBorder="1" applyAlignment="1" quotePrefix="1">
      <alignment horizontal="right"/>
    </xf>
    <xf numFmtId="0" fontId="181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82" fillId="0" borderId="0" xfId="0" applyFont="1" applyAlignment="1">
      <alignment wrapText="1"/>
    </xf>
    <xf numFmtId="0" fontId="20" fillId="33" borderId="0" xfId="0" applyFont="1" applyFill="1" applyAlignment="1">
      <alignment horizontal="center" vertical="center" wrapText="1"/>
    </xf>
    <xf numFmtId="0" fontId="183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02" fillId="0" borderId="0" xfId="0" applyFont="1" applyAlignment="1">
      <alignment vertical="top"/>
    </xf>
    <xf numFmtId="0" fontId="0" fillId="0" borderId="0" xfId="0" applyFont="1" applyAlignment="1">
      <alignment/>
    </xf>
    <xf numFmtId="0" fontId="58" fillId="0" borderId="0" xfId="0" applyFont="1" applyBorder="1" applyAlignment="1">
      <alignment vertical="top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36" xfId="0" applyNumberFormat="1" applyFont="1" applyBorder="1" applyAlignment="1">
      <alignment/>
    </xf>
    <xf numFmtId="0" fontId="103" fillId="0" borderId="14" xfId="0" applyFont="1" applyBorder="1" applyAlignment="1">
      <alignment/>
    </xf>
    <xf numFmtId="0" fontId="81" fillId="0" borderId="27" xfId="0" applyFont="1" applyBorder="1" applyAlignment="1">
      <alignment/>
    </xf>
    <xf numFmtId="0" fontId="81" fillId="0" borderId="15" xfId="0" applyFont="1" applyBorder="1" applyAlignment="1">
      <alignment/>
    </xf>
    <xf numFmtId="0" fontId="103" fillId="0" borderId="11" xfId="0" applyFont="1" applyBorder="1" applyAlignment="1" quotePrefix="1">
      <alignment/>
    </xf>
    <xf numFmtId="0" fontId="81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103" fillId="0" borderId="11" xfId="0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105" fillId="0" borderId="11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105" fillId="0" borderId="11" xfId="0" applyFont="1" applyBorder="1" applyAlignment="1">
      <alignment/>
    </xf>
    <xf numFmtId="0" fontId="103" fillId="0" borderId="13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104" fillId="0" borderId="31" xfId="0" applyFont="1" applyBorder="1" applyAlignment="1">
      <alignment/>
    </xf>
    <xf numFmtId="0" fontId="104" fillId="0" borderId="12" xfId="0" applyFont="1" applyBorder="1" applyAlignment="1">
      <alignment/>
    </xf>
    <xf numFmtId="0" fontId="105" fillId="0" borderId="13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12" xfId="0" applyFont="1" applyBorder="1" applyAlignment="1">
      <alignment/>
    </xf>
    <xf numFmtId="0" fontId="10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03" fillId="0" borderId="14" xfId="0" applyFont="1" applyBorder="1" applyAlignment="1" quotePrefix="1">
      <alignment/>
    </xf>
    <xf numFmtId="0" fontId="104" fillId="0" borderId="27" xfId="0" applyFont="1" applyBorder="1" applyAlignment="1">
      <alignment/>
    </xf>
    <xf numFmtId="0" fontId="104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103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3" fillId="0" borderId="11" xfId="0" applyFont="1" applyBorder="1" applyAlignment="1" quotePrefix="1">
      <alignment horizontal="left"/>
    </xf>
    <xf numFmtId="0" fontId="8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6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103" fillId="0" borderId="0" xfId="0" applyFont="1" applyAlignment="1">
      <alignment/>
    </xf>
    <xf numFmtId="0" fontId="105" fillId="0" borderId="14" xfId="0" applyFont="1" applyBorder="1" applyAlignment="1">
      <alignment/>
    </xf>
    <xf numFmtId="0" fontId="103" fillId="0" borderId="0" xfId="0" applyFont="1" applyBorder="1" applyAlignment="1">
      <alignment/>
    </xf>
    <xf numFmtId="0" fontId="64" fillId="0" borderId="11" xfId="0" applyFont="1" applyBorder="1" applyAlignment="1" quotePrefix="1">
      <alignment/>
    </xf>
    <xf numFmtId="0" fontId="103" fillId="0" borderId="11" xfId="0" applyFont="1" applyFill="1" applyBorder="1" applyAlignment="1" quotePrefix="1">
      <alignment/>
    </xf>
    <xf numFmtId="0" fontId="103" fillId="0" borderId="11" xfId="0" applyFont="1" applyFill="1" applyBorder="1" applyAlignment="1">
      <alignment/>
    </xf>
    <xf numFmtId="0" fontId="103" fillId="0" borderId="13" xfId="0" applyFont="1" applyBorder="1" applyAlignment="1" quotePrefix="1">
      <alignment/>
    </xf>
    <xf numFmtId="0" fontId="107" fillId="0" borderId="13" xfId="0" applyFont="1" applyBorder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4" fillId="0" borderId="0" xfId="0" applyFont="1" applyAlignment="1">
      <alignment horizontal="left"/>
    </xf>
    <xf numFmtId="0" fontId="183" fillId="0" borderId="0" xfId="0" applyFont="1" applyAlignment="1">
      <alignment/>
    </xf>
    <xf numFmtId="0" fontId="185" fillId="0" borderId="0" xfId="0" applyFont="1" applyAlignment="1">
      <alignment/>
    </xf>
    <xf numFmtId="0" fontId="184" fillId="0" borderId="0" xfId="0" applyFont="1" applyAlignment="1">
      <alignment/>
    </xf>
    <xf numFmtId="0" fontId="186" fillId="0" borderId="0" xfId="0" applyFont="1" applyBorder="1" applyAlignment="1">
      <alignment horizontal="center" vertical="center"/>
    </xf>
    <xf numFmtId="0" fontId="18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84" fillId="0" borderId="0" xfId="0" applyFont="1" applyBorder="1" applyAlignment="1">
      <alignment vertical="center"/>
    </xf>
    <xf numFmtId="0" fontId="102" fillId="0" borderId="0" xfId="0" applyFont="1" applyFill="1" applyBorder="1" applyAlignment="1">
      <alignment horizontal="left"/>
    </xf>
    <xf numFmtId="0" fontId="184" fillId="0" borderId="0" xfId="0" applyFont="1" applyAlignment="1">
      <alignment vertical="center"/>
    </xf>
    <xf numFmtId="0" fontId="110" fillId="38" borderId="44" xfId="0" applyFont="1" applyFill="1" applyBorder="1" applyAlignment="1">
      <alignment horizontal="left" vertical="center" wrapText="1" readingOrder="1"/>
    </xf>
    <xf numFmtId="0" fontId="45" fillId="6" borderId="54" xfId="0" applyFont="1" applyFill="1" applyBorder="1" applyAlignment="1">
      <alignment horizontal="left" vertical="center" wrapText="1" readingOrder="1"/>
    </xf>
    <xf numFmtId="0" fontId="60" fillId="6" borderId="54" xfId="0" applyFont="1" applyFill="1" applyBorder="1" applyAlignment="1">
      <alignment vertical="center" wrapText="1"/>
    </xf>
    <xf numFmtId="0" fontId="60" fillId="6" borderId="54" xfId="0" applyFont="1" applyFill="1" applyBorder="1" applyAlignment="1">
      <alignment horizontal="left" vertical="center" wrapText="1"/>
    </xf>
    <xf numFmtId="0" fontId="34" fillId="6" borderId="54" xfId="0" applyFont="1" applyFill="1" applyBorder="1" applyAlignment="1">
      <alignment horizontal="left" vertical="center" wrapText="1"/>
    </xf>
    <xf numFmtId="0" fontId="45" fillId="6" borderId="54" xfId="0" applyFont="1" applyFill="1" applyBorder="1" applyAlignment="1">
      <alignment horizontal="left" vertical="center"/>
    </xf>
    <xf numFmtId="0" fontId="45" fillId="6" borderId="54" xfId="0" applyFont="1" applyFill="1" applyBorder="1" applyAlignment="1">
      <alignment horizontal="left" vertical="center" wrapText="1"/>
    </xf>
    <xf numFmtId="0" fontId="45" fillId="6" borderId="54" xfId="0" applyFont="1" applyFill="1" applyBorder="1" applyAlignment="1">
      <alignment horizontal="left" vertical="top" wrapText="1"/>
    </xf>
    <xf numFmtId="0" fontId="58" fillId="6" borderId="54" xfId="0" applyFont="1" applyFill="1" applyBorder="1" applyAlignment="1">
      <alignment horizontal="left" vertical="center" wrapText="1"/>
    </xf>
    <xf numFmtId="0" fontId="45" fillId="6" borderId="55" xfId="0" applyFont="1" applyFill="1" applyBorder="1" applyAlignment="1">
      <alignment vertical="center" wrapText="1" readingOrder="1"/>
    </xf>
    <xf numFmtId="0" fontId="60" fillId="6" borderId="56" xfId="0" applyFont="1" applyFill="1" applyBorder="1" applyAlignment="1">
      <alignment horizontal="left" vertical="center" wrapText="1"/>
    </xf>
    <xf numFmtId="0" fontId="45" fillId="6" borderId="57" xfId="0" applyFont="1" applyFill="1" applyBorder="1" applyAlignment="1">
      <alignment vertical="center" wrapText="1" readingOrder="1"/>
    </xf>
    <xf numFmtId="9" fontId="60" fillId="6" borderId="58" xfId="0" applyNumberFormat="1" applyFont="1" applyFill="1" applyBorder="1" applyAlignment="1">
      <alignment horizontal="left" vertical="center" wrapText="1"/>
    </xf>
    <xf numFmtId="3" fontId="60" fillId="6" borderId="58" xfId="0" applyNumberFormat="1" applyFont="1" applyFill="1" applyBorder="1" applyAlignment="1">
      <alignment horizontal="left" vertical="center" wrapText="1"/>
    </xf>
    <xf numFmtId="0" fontId="45" fillId="6" borderId="59" xfId="0" applyFont="1" applyFill="1" applyBorder="1" applyAlignment="1">
      <alignment vertical="center" wrapText="1" readingOrder="1"/>
    </xf>
    <xf numFmtId="0" fontId="60" fillId="6" borderId="60" xfId="0" applyFont="1" applyFill="1" applyBorder="1" applyAlignment="1">
      <alignment horizontal="left" vertical="center" wrapText="1"/>
    </xf>
    <xf numFmtId="0" fontId="184" fillId="0" borderId="0" xfId="0" applyFont="1" applyAlignment="1">
      <alignment horizontal="left" vertical="center"/>
    </xf>
    <xf numFmtId="0" fontId="27" fillId="35" borderId="61" xfId="0" applyFont="1" applyFill="1" applyBorder="1" applyAlignment="1">
      <alignment horizontal="left" vertical="center" wrapText="1" readingOrder="1"/>
    </xf>
    <xf numFmtId="0" fontId="27" fillId="35" borderId="62" xfId="0" applyFont="1" applyFill="1" applyBorder="1" applyAlignment="1">
      <alignment horizontal="left" vertical="center" wrapText="1" readingOrder="1"/>
    </xf>
    <xf numFmtId="0" fontId="20" fillId="10" borderId="63" xfId="0" applyFont="1" applyFill="1" applyBorder="1" applyAlignment="1">
      <alignment horizontal="left" vertical="center" wrapText="1" readingOrder="1"/>
    </xf>
    <xf numFmtId="0" fontId="20" fillId="10" borderId="64" xfId="0" applyFont="1" applyFill="1" applyBorder="1" applyAlignment="1">
      <alignment horizontal="left" vertical="center" wrapText="1" readingOrder="1"/>
    </xf>
    <xf numFmtId="0" fontId="21" fillId="10" borderId="65" xfId="0" applyFont="1" applyFill="1" applyBorder="1" applyAlignment="1">
      <alignment horizontal="left" vertical="center" wrapText="1"/>
    </xf>
    <xf numFmtId="0" fontId="20" fillId="10" borderId="59" xfId="0" applyFont="1" applyFill="1" applyBorder="1" applyAlignment="1">
      <alignment horizontal="left" vertical="center" wrapText="1" readingOrder="1"/>
    </xf>
    <xf numFmtId="0" fontId="21" fillId="10" borderId="60" xfId="0" applyFont="1" applyFill="1" applyBorder="1" applyAlignment="1">
      <alignment horizontal="left" vertical="center" wrapText="1"/>
    </xf>
    <xf numFmtId="0" fontId="20" fillId="10" borderId="57" xfId="0" applyFont="1" applyFill="1" applyBorder="1" applyAlignment="1">
      <alignment horizontal="left" vertical="center" wrapText="1" readingOrder="1"/>
    </xf>
    <xf numFmtId="0" fontId="21" fillId="10" borderId="58" xfId="0" applyFont="1" applyFill="1" applyBorder="1" applyAlignment="1">
      <alignment horizontal="left" vertical="center" wrapText="1"/>
    </xf>
    <xf numFmtId="49" fontId="21" fillId="10" borderId="58" xfId="0" applyNumberFormat="1" applyFont="1" applyFill="1" applyBorder="1" applyAlignment="1">
      <alignment horizontal="left" vertical="center" wrapText="1"/>
    </xf>
    <xf numFmtId="0" fontId="21" fillId="10" borderId="66" xfId="0" applyFont="1" applyFill="1" applyBorder="1" applyAlignment="1">
      <alignment horizontal="left" vertical="center" wrapText="1"/>
    </xf>
    <xf numFmtId="0" fontId="29" fillId="7" borderId="66" xfId="0" applyFont="1" applyFill="1" applyBorder="1" applyAlignment="1">
      <alignment/>
    </xf>
    <xf numFmtId="0" fontId="29" fillId="10" borderId="66" xfId="0" applyFont="1" applyFill="1" applyBorder="1" applyAlignment="1">
      <alignment horizontal="left" vertical="center" wrapText="1"/>
    </xf>
    <xf numFmtId="0" fontId="29" fillId="10" borderId="66" xfId="0" applyFont="1" applyFill="1" applyBorder="1" applyAlignment="1">
      <alignment horizontal="left" vertical="top" wrapText="1"/>
    </xf>
    <xf numFmtId="0" fontId="29" fillId="10" borderId="67" xfId="0" applyFont="1" applyFill="1" applyBorder="1" applyAlignment="1">
      <alignment horizontal="left" vertical="top" wrapText="1"/>
    </xf>
    <xf numFmtId="0" fontId="30" fillId="10" borderId="68" xfId="0" applyFont="1" applyFill="1" applyBorder="1" applyAlignment="1">
      <alignment horizontal="left" vertical="center" wrapText="1"/>
    </xf>
    <xf numFmtId="0" fontId="29" fillId="7" borderId="66" xfId="0" applyFont="1" applyFill="1" applyBorder="1" applyAlignment="1">
      <alignment horizontal="left" vertical="center" wrapText="1"/>
    </xf>
    <xf numFmtId="0" fontId="29" fillId="10" borderId="67" xfId="0" applyFont="1" applyFill="1" applyBorder="1" applyAlignment="1">
      <alignment horizontal="left" vertical="center" wrapText="1"/>
    </xf>
    <xf numFmtId="0" fontId="21" fillId="10" borderId="67" xfId="0" applyFont="1" applyFill="1" applyBorder="1" applyAlignment="1">
      <alignment horizontal="left" vertical="center" wrapText="1"/>
    </xf>
    <xf numFmtId="0" fontId="29" fillId="10" borderId="67" xfId="0" applyFont="1" applyFill="1" applyBorder="1" applyAlignment="1">
      <alignment horizontal="left" vertical="center" wrapText="1"/>
    </xf>
    <xf numFmtId="0" fontId="21" fillId="7" borderId="66" xfId="0" applyFont="1" applyFill="1" applyBorder="1" applyAlignment="1">
      <alignment horizontal="left" vertical="center" wrapText="1"/>
    </xf>
    <xf numFmtId="0" fontId="21" fillId="10" borderId="69" xfId="0" applyFont="1" applyFill="1" applyBorder="1" applyAlignment="1">
      <alignment horizontal="left" vertical="center" wrapText="1"/>
    </xf>
    <xf numFmtId="0" fontId="29" fillId="7" borderId="69" xfId="0" applyFont="1" applyFill="1" applyBorder="1" applyAlignment="1">
      <alignment horizontal="left" vertical="center" wrapText="1"/>
    </xf>
    <xf numFmtId="0" fontId="29" fillId="10" borderId="69" xfId="0" applyFont="1" applyFill="1" applyBorder="1" applyAlignment="1">
      <alignment horizontal="left" vertical="center" wrapText="1"/>
    </xf>
    <xf numFmtId="0" fontId="21" fillId="10" borderId="69" xfId="0" applyFont="1" applyFill="1" applyBorder="1" applyAlignment="1" quotePrefix="1">
      <alignment horizontal="left" vertical="center" wrapText="1"/>
    </xf>
    <xf numFmtId="0" fontId="21" fillId="10" borderId="70" xfId="0" applyFont="1" applyFill="1" applyBorder="1" applyAlignment="1">
      <alignment horizontal="left" vertical="center" wrapText="1"/>
    </xf>
    <xf numFmtId="0" fontId="27" fillId="35" borderId="68" xfId="0" applyFont="1" applyFill="1" applyBorder="1" applyAlignment="1">
      <alignment horizontal="left" vertical="center" wrapText="1" readingOrder="1"/>
    </xf>
    <xf numFmtId="0" fontId="27" fillId="35" borderId="66" xfId="0" applyFont="1" applyFill="1" applyBorder="1" applyAlignment="1">
      <alignment horizontal="center" vertical="center" wrapText="1" readingOrder="1"/>
    </xf>
    <xf numFmtId="0" fontId="27" fillId="25" borderId="66" xfId="0" applyFont="1" applyFill="1" applyBorder="1" applyAlignment="1">
      <alignment horizontal="center" vertical="center" wrapText="1" readingOrder="1"/>
    </xf>
    <xf numFmtId="0" fontId="27" fillId="35" borderId="67" xfId="0" applyFont="1" applyFill="1" applyBorder="1" applyAlignment="1">
      <alignment horizontal="center" vertical="center" wrapText="1" readingOrder="1"/>
    </xf>
    <xf numFmtId="0" fontId="20" fillId="10" borderId="71" xfId="0" applyFont="1" applyFill="1" applyBorder="1" applyAlignment="1">
      <alignment horizontal="left" vertical="center" wrapText="1" readingOrder="1"/>
    </xf>
    <xf numFmtId="0" fontId="21" fillId="10" borderId="72" xfId="0" applyFont="1" applyFill="1" applyBorder="1" applyAlignment="1">
      <alignment horizontal="left" vertical="center" wrapText="1"/>
    </xf>
    <xf numFmtId="0" fontId="27" fillId="35" borderId="67" xfId="0" applyFont="1" applyFill="1" applyBorder="1" applyAlignment="1">
      <alignment horizontal="left" vertical="center" wrapText="1" readingOrder="1"/>
    </xf>
    <xf numFmtId="0" fontId="184" fillId="0" borderId="0" xfId="0" applyFont="1" applyAlignment="1">
      <alignment/>
    </xf>
    <xf numFmtId="0" fontId="187" fillId="39" borderId="73" xfId="0" applyFont="1" applyFill="1" applyBorder="1" applyAlignment="1">
      <alignment horizontal="center" vertical="center" wrapText="1" readingOrder="1"/>
    </xf>
    <xf numFmtId="0" fontId="2" fillId="0" borderId="74" xfId="0" applyFont="1" applyFill="1" applyBorder="1" applyAlignment="1">
      <alignment horizontal="left" vertical="center" wrapText="1" readingOrder="1"/>
    </xf>
    <xf numFmtId="0" fontId="112" fillId="2" borderId="75" xfId="0" applyFont="1" applyFill="1" applyBorder="1" applyAlignment="1">
      <alignment horizontal="center" vertical="center" wrapText="1"/>
    </xf>
    <xf numFmtId="0" fontId="155" fillId="0" borderId="0" xfId="0" applyFont="1" applyBorder="1" applyAlignment="1">
      <alignment horizontal="left" vertical="center"/>
    </xf>
    <xf numFmtId="0" fontId="87" fillId="0" borderId="0" xfId="0" applyFont="1" applyAlignment="1">
      <alignment/>
    </xf>
    <xf numFmtId="0" fontId="82" fillId="0" borderId="74" xfId="0" applyFont="1" applyFill="1" applyBorder="1" applyAlignment="1">
      <alignment horizontal="left" vertical="center" wrapText="1" readingOrder="1"/>
    </xf>
    <xf numFmtId="0" fontId="112" fillId="4" borderId="75" xfId="0" applyFont="1" applyFill="1" applyBorder="1" applyAlignment="1">
      <alignment horizontal="center" vertical="center" wrapText="1"/>
    </xf>
    <xf numFmtId="0" fontId="187" fillId="39" borderId="54" xfId="0" applyFont="1" applyFill="1" applyBorder="1" applyAlignment="1">
      <alignment horizontal="center" vertical="center" wrapText="1" readingOrder="1"/>
    </xf>
    <xf numFmtId="0" fontId="111" fillId="40" borderId="54" xfId="0" applyFont="1" applyFill="1" applyBorder="1" applyAlignment="1">
      <alignment horizontal="center" vertical="center" wrapText="1" readingOrder="1"/>
    </xf>
    <xf numFmtId="0" fontId="111" fillId="35" borderId="54" xfId="0" applyFont="1" applyFill="1" applyBorder="1" applyAlignment="1">
      <alignment horizontal="center" vertical="center" wrapText="1" readingOrder="1"/>
    </xf>
    <xf numFmtId="0" fontId="146" fillId="0" borderId="76" xfId="0" applyFont="1" applyBorder="1" applyAlignment="1">
      <alignment/>
    </xf>
    <xf numFmtId="0" fontId="45" fillId="0" borderId="76" xfId="0" applyFont="1" applyBorder="1" applyAlignment="1">
      <alignment/>
    </xf>
    <xf numFmtId="0" fontId="18" fillId="40" borderId="76" xfId="0" applyFont="1" applyFill="1" applyBorder="1" applyAlignment="1">
      <alignment horizontal="center" vertical="center" wrapText="1"/>
    </xf>
    <xf numFmtId="0" fontId="188" fillId="40" borderId="76" xfId="0" applyFont="1" applyFill="1" applyBorder="1" applyAlignment="1">
      <alignment horizontal="center" vertical="center" wrapText="1"/>
    </xf>
    <xf numFmtId="0" fontId="45" fillId="33" borderId="76" xfId="0" applyFont="1" applyFill="1" applyBorder="1" applyAlignment="1">
      <alignment vertical="center"/>
    </xf>
    <xf numFmtId="0" fontId="8" fillId="10" borderId="76" xfId="0" applyFont="1" applyFill="1" applyBorder="1" applyAlignment="1">
      <alignment horizontal="center" vertical="center"/>
    </xf>
    <xf numFmtId="0" fontId="8" fillId="0" borderId="76" xfId="0" applyFont="1" applyBorder="1" applyAlignment="1">
      <alignment wrapText="1"/>
    </xf>
    <xf numFmtId="0" fontId="8" fillId="0" borderId="76" xfId="0" applyFont="1" applyBorder="1" applyAlignment="1">
      <alignment/>
    </xf>
    <xf numFmtId="0" fontId="45" fillId="0" borderId="76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45" fillId="33" borderId="76" xfId="0" applyFont="1" applyFill="1" applyBorder="1" applyAlignment="1">
      <alignment horizontal="center"/>
    </xf>
    <xf numFmtId="0" fontId="45" fillId="0" borderId="76" xfId="0" applyFont="1" applyFill="1" applyBorder="1" applyAlignment="1">
      <alignment horizontal="center"/>
    </xf>
    <xf numFmtId="0" fontId="45" fillId="10" borderId="76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10" borderId="76" xfId="0" applyFont="1" applyFill="1" applyBorder="1" applyAlignment="1">
      <alignment horizontal="center"/>
    </xf>
    <xf numFmtId="0" fontId="182" fillId="0" borderId="76" xfId="0" applyFont="1" applyFill="1" applyBorder="1" applyAlignment="1">
      <alignment/>
    </xf>
    <xf numFmtId="164" fontId="45" fillId="33" borderId="76" xfId="0" applyNumberFormat="1" applyFont="1" applyFill="1" applyBorder="1" applyAlignment="1">
      <alignment horizontal="center"/>
    </xf>
    <xf numFmtId="164" fontId="45" fillId="10" borderId="76" xfId="0" applyNumberFormat="1" applyFont="1" applyFill="1" applyBorder="1" applyAlignment="1">
      <alignment horizontal="center"/>
    </xf>
    <xf numFmtId="164" fontId="8" fillId="33" borderId="76" xfId="0" applyNumberFormat="1" applyFont="1" applyFill="1" applyBorder="1" applyAlignment="1">
      <alignment horizontal="center"/>
    </xf>
    <xf numFmtId="164" fontId="8" fillId="10" borderId="76" xfId="0" applyNumberFormat="1" applyFont="1" applyFill="1" applyBorder="1" applyAlignment="1">
      <alignment horizontal="center"/>
    </xf>
    <xf numFmtId="0" fontId="0" fillId="0" borderId="76" xfId="0" applyFill="1" applyBorder="1" applyAlignment="1">
      <alignment/>
    </xf>
    <xf numFmtId="0" fontId="45" fillId="3" borderId="76" xfId="0" applyFont="1" applyFill="1" applyBorder="1" applyAlignment="1">
      <alignment vertical="center"/>
    </xf>
    <xf numFmtId="0" fontId="45" fillId="3" borderId="76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 vertical="center"/>
    </xf>
    <xf numFmtId="0" fontId="156" fillId="13" borderId="76" xfId="0" applyFont="1" applyFill="1" applyBorder="1" applyAlignment="1">
      <alignment vertical="center"/>
    </xf>
    <xf numFmtId="0" fontId="0" fillId="13" borderId="76" xfId="0" applyFill="1" applyBorder="1" applyAlignment="1">
      <alignment vertical="center" wrapText="1"/>
    </xf>
    <xf numFmtId="0" fontId="141" fillId="13" borderId="76" xfId="0" applyFont="1" applyFill="1" applyBorder="1" applyAlignment="1">
      <alignment vertical="center" wrapText="1"/>
    </xf>
    <xf numFmtId="0" fontId="141" fillId="13" borderId="76" xfId="0" applyFont="1" applyFill="1" applyBorder="1" applyAlignment="1">
      <alignment/>
    </xf>
    <xf numFmtId="0" fontId="0" fillId="13" borderId="76" xfId="0" applyFill="1" applyBorder="1" applyAlignment="1">
      <alignment/>
    </xf>
    <xf numFmtId="0" fontId="8" fillId="13" borderId="76" xfId="0" applyFont="1" applyFill="1" applyBorder="1" applyAlignment="1">
      <alignment horizontal="center"/>
    </xf>
    <xf numFmtId="1" fontId="21" fillId="13" borderId="76" xfId="0" applyNumberFormat="1" applyFont="1" applyFill="1" applyBorder="1" applyAlignment="1">
      <alignment horizontal="center"/>
    </xf>
    <xf numFmtId="1" fontId="8" fillId="13" borderId="76" xfId="0" applyNumberFormat="1" applyFont="1" applyFill="1" applyBorder="1" applyAlignment="1">
      <alignment horizontal="center"/>
    </xf>
    <xf numFmtId="0" fontId="21" fillId="41" borderId="76" xfId="0" applyFont="1" applyFill="1" applyBorder="1" applyAlignment="1">
      <alignment/>
    </xf>
    <xf numFmtId="0" fontId="22" fillId="41" borderId="76" xfId="0" applyFont="1" applyFill="1" applyBorder="1" applyAlignment="1">
      <alignment/>
    </xf>
    <xf numFmtId="0" fontId="45" fillId="41" borderId="76" xfId="0" applyFont="1" applyFill="1" applyBorder="1" applyAlignment="1">
      <alignment/>
    </xf>
    <xf numFmtId="0" fontId="8" fillId="41" borderId="76" xfId="0" applyFont="1" applyFill="1" applyBorder="1" applyAlignment="1">
      <alignment/>
    </xf>
    <xf numFmtId="0" fontId="50" fillId="41" borderId="76" xfId="0" applyFont="1" applyFill="1" applyBorder="1" applyAlignment="1">
      <alignment/>
    </xf>
    <xf numFmtId="0" fontId="44" fillId="41" borderId="76" xfId="0" applyFont="1" applyFill="1" applyBorder="1" applyAlignment="1">
      <alignment/>
    </xf>
    <xf numFmtId="0" fontId="8" fillId="41" borderId="76" xfId="0" applyFont="1" applyFill="1" applyBorder="1" applyAlignment="1">
      <alignment horizontal="center"/>
    </xf>
    <xf numFmtId="0" fontId="21" fillId="41" borderId="76" xfId="0" applyFont="1" applyFill="1" applyBorder="1" applyAlignment="1">
      <alignment horizontal="left"/>
    </xf>
    <xf numFmtId="0" fontId="8" fillId="41" borderId="76" xfId="0" applyFont="1" applyFill="1" applyBorder="1" applyAlignment="1">
      <alignment horizontal="left"/>
    </xf>
    <xf numFmtId="0" fontId="30" fillId="0" borderId="76" xfId="0" applyFont="1" applyFill="1" applyBorder="1" applyAlignment="1">
      <alignment/>
    </xf>
    <xf numFmtId="0" fontId="189" fillId="0" borderId="0" xfId="0" applyFont="1" applyAlignment="1">
      <alignment vertical="center"/>
    </xf>
    <xf numFmtId="0" fontId="190" fillId="0" borderId="0" xfId="0" applyFont="1" applyAlignment="1">
      <alignment/>
    </xf>
    <xf numFmtId="0" fontId="45" fillId="0" borderId="54" xfId="0" applyFont="1" applyBorder="1" applyAlignment="1">
      <alignment/>
    </xf>
    <xf numFmtId="0" fontId="27" fillId="40" borderId="54" xfId="0" applyFont="1" applyFill="1" applyBorder="1" applyAlignment="1">
      <alignment horizontal="center" vertical="center" wrapText="1"/>
    </xf>
    <xf numFmtId="0" fontId="191" fillId="40" borderId="54" xfId="0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vertical="center"/>
    </xf>
    <xf numFmtId="0" fontId="45" fillId="0" borderId="54" xfId="0" applyFont="1" applyFill="1" applyBorder="1" applyAlignment="1">
      <alignment vertical="center"/>
    </xf>
    <xf numFmtId="0" fontId="8" fillId="1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8" fillId="0" borderId="54" xfId="0" applyFont="1" applyBorder="1" applyAlignment="1">
      <alignment wrapText="1"/>
    </xf>
    <xf numFmtId="0" fontId="8" fillId="0" borderId="54" xfId="0" applyFont="1" applyBorder="1" applyAlignment="1">
      <alignment/>
    </xf>
    <xf numFmtId="0" fontId="45" fillId="0" borderId="5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21" fillId="0" borderId="54" xfId="0" applyFont="1" applyBorder="1" applyAlignment="1">
      <alignment/>
    </xf>
    <xf numFmtId="0" fontId="45" fillId="6" borderId="54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45" fillId="10" borderId="54" xfId="0" applyFont="1" applyFill="1" applyBorder="1" applyAlignment="1">
      <alignment horizontal="center"/>
    </xf>
    <xf numFmtId="0" fontId="50" fillId="0" borderId="54" xfId="0" applyFont="1" applyBorder="1" applyAlignment="1">
      <alignment/>
    </xf>
    <xf numFmtId="0" fontId="8" fillId="6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10" borderId="54" xfId="0" applyFont="1" applyFill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51" fillId="0" borderId="54" xfId="0" applyFont="1" applyBorder="1" applyAlignment="1">
      <alignment/>
    </xf>
    <xf numFmtId="164" fontId="45" fillId="6" borderId="54" xfId="0" applyNumberFormat="1" applyFont="1" applyFill="1" applyBorder="1" applyAlignment="1">
      <alignment horizontal="center"/>
    </xf>
    <xf numFmtId="164" fontId="45" fillId="10" borderId="54" xfId="0" applyNumberFormat="1" applyFont="1" applyFill="1" applyBorder="1" applyAlignment="1">
      <alignment horizontal="center"/>
    </xf>
    <xf numFmtId="164" fontId="8" fillId="6" borderId="54" xfId="0" applyNumberFormat="1" applyFont="1" applyFill="1" applyBorder="1" applyAlignment="1">
      <alignment horizontal="center"/>
    </xf>
    <xf numFmtId="164" fontId="8" fillId="10" borderId="54" xfId="0" applyNumberFormat="1" applyFont="1" applyFill="1" applyBorder="1" applyAlignment="1">
      <alignment horizontal="center"/>
    </xf>
    <xf numFmtId="0" fontId="50" fillId="0" borderId="54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left"/>
    </xf>
    <xf numFmtId="0" fontId="8" fillId="19" borderId="54" xfId="0" applyFont="1" applyFill="1" applyBorder="1" applyAlignment="1">
      <alignment horizontal="left" vertical="center"/>
    </xf>
    <xf numFmtId="0" fontId="0" fillId="19" borderId="54" xfId="0" applyFill="1" applyBorder="1" applyAlignment="1">
      <alignment/>
    </xf>
    <xf numFmtId="1" fontId="8" fillId="0" borderId="54" xfId="0" applyNumberFormat="1" applyFont="1" applyFill="1" applyBorder="1" applyAlignment="1">
      <alignment horizontal="center"/>
    </xf>
    <xf numFmtId="1" fontId="21" fillId="0" borderId="54" xfId="0" applyNumberFormat="1" applyFont="1" applyFill="1" applyBorder="1" applyAlignment="1">
      <alignment horizontal="center"/>
    </xf>
    <xf numFmtId="0" fontId="21" fillId="0" borderId="54" xfId="0" applyFont="1" applyBorder="1" applyAlignment="1">
      <alignment horizontal="left"/>
    </xf>
    <xf numFmtId="0" fontId="8" fillId="39" borderId="54" xfId="0" applyFont="1" applyFill="1" applyBorder="1" applyAlignment="1">
      <alignment horizontal="center" vertical="center" wrapText="1"/>
    </xf>
    <xf numFmtId="0" fontId="192" fillId="0" borderId="0" xfId="0" applyFont="1" applyAlignment="1">
      <alignment horizontal="center" vertical="center" wrapText="1"/>
    </xf>
    <xf numFmtId="0" fontId="160" fillId="10" borderId="77" xfId="0" applyFont="1" applyFill="1" applyBorder="1" applyAlignment="1">
      <alignment horizontal="left" vertical="center" wrapText="1"/>
    </xf>
    <xf numFmtId="0" fontId="160" fillId="10" borderId="65" xfId="0" applyFont="1" applyFill="1" applyBorder="1" applyAlignment="1">
      <alignment horizontal="left" vertical="center" wrapText="1"/>
    </xf>
    <xf numFmtId="9" fontId="160" fillId="10" borderId="58" xfId="0" applyNumberFormat="1" applyFont="1" applyFill="1" applyBorder="1" applyAlignment="1">
      <alignment horizontal="left" vertical="center" wrapText="1"/>
    </xf>
    <xf numFmtId="6" fontId="160" fillId="10" borderId="58" xfId="0" applyNumberFormat="1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horizontal="left" vertical="center" wrapText="1"/>
    </xf>
    <xf numFmtId="0" fontId="8" fillId="10" borderId="57" xfId="0" applyFont="1" applyFill="1" applyBorder="1" applyAlignment="1">
      <alignment horizontal="left" vertical="center" wrapText="1"/>
    </xf>
    <xf numFmtId="0" fontId="29" fillId="10" borderId="58" xfId="0" applyFont="1" applyFill="1" applyBorder="1" applyAlignment="1">
      <alignment horizontal="left" vertical="top" wrapText="1"/>
    </xf>
    <xf numFmtId="0" fontId="29" fillId="10" borderId="58" xfId="0" applyFont="1" applyFill="1" applyBorder="1" applyAlignment="1">
      <alignment horizontal="left" vertical="center" wrapText="1"/>
    </xf>
    <xf numFmtId="0" fontId="8" fillId="10" borderId="59" xfId="0" applyFont="1" applyFill="1" applyBorder="1" applyAlignment="1">
      <alignment horizontal="left" vertical="center" wrapText="1"/>
    </xf>
    <xf numFmtId="0" fontId="21" fillId="10" borderId="78" xfId="0" applyFont="1" applyFill="1" applyBorder="1" applyAlignment="1">
      <alignment horizontal="left" vertical="center" wrapText="1"/>
    </xf>
    <xf numFmtId="0" fontId="29" fillId="7" borderId="78" xfId="0" applyFont="1" applyFill="1" applyBorder="1" applyAlignment="1">
      <alignment horizontal="left" vertical="center" wrapText="1"/>
    </xf>
    <xf numFmtId="0" fontId="160" fillId="10" borderId="78" xfId="0" applyFont="1" applyFill="1" applyBorder="1" applyAlignment="1">
      <alignment horizontal="left" vertical="center" wrapText="1"/>
    </xf>
    <xf numFmtId="0" fontId="8" fillId="10" borderId="79" xfId="0" applyFont="1" applyFill="1" applyBorder="1" applyAlignment="1">
      <alignment vertical="center" wrapText="1"/>
    </xf>
    <xf numFmtId="0" fontId="160" fillId="10" borderId="80" xfId="0" applyFont="1" applyFill="1" applyBorder="1" applyAlignment="1">
      <alignment vertical="center" wrapText="1"/>
    </xf>
    <xf numFmtId="0" fontId="160" fillId="7" borderId="81" xfId="0" applyFont="1" applyFill="1" applyBorder="1" applyAlignment="1">
      <alignment vertical="center" wrapText="1"/>
    </xf>
    <xf numFmtId="0" fontId="29" fillId="10" borderId="80" xfId="0" applyFont="1" applyFill="1" applyBorder="1" applyAlignment="1">
      <alignment horizontal="left" vertical="center" wrapText="1"/>
    </xf>
    <xf numFmtId="0" fontId="21" fillId="10" borderId="80" xfId="0" applyFont="1" applyFill="1" applyBorder="1" applyAlignment="1" quotePrefix="1">
      <alignment horizontal="left" vertical="center" wrapText="1"/>
    </xf>
    <xf numFmtId="0" fontId="27" fillId="42" borderId="66" xfId="0" applyFont="1" applyFill="1" applyBorder="1" applyAlignment="1">
      <alignment horizontal="center" vertical="center" wrapText="1" readingOrder="1"/>
    </xf>
    <xf numFmtId="0" fontId="159" fillId="0" borderId="14" xfId="0" applyFont="1" applyBorder="1" applyAlignment="1">
      <alignment/>
    </xf>
    <xf numFmtId="0" fontId="159" fillId="0" borderId="11" xfId="0" applyFont="1" applyBorder="1" applyAlignment="1">
      <alignment/>
    </xf>
    <xf numFmtId="0" fontId="159" fillId="0" borderId="13" xfId="0" applyFont="1" applyBorder="1" applyAlignment="1">
      <alignment/>
    </xf>
    <xf numFmtId="0" fontId="159" fillId="0" borderId="13" xfId="0" applyFont="1" applyBorder="1" applyAlignment="1">
      <alignment/>
    </xf>
    <xf numFmtId="0" fontId="193" fillId="0" borderId="0" xfId="0" applyFont="1" applyBorder="1" applyAlignment="1">
      <alignment/>
    </xf>
    <xf numFmtId="0" fontId="60" fillId="6" borderId="54" xfId="0" applyFont="1" applyFill="1" applyBorder="1" applyAlignment="1">
      <alignment horizontal="left" vertical="center" wrapText="1"/>
    </xf>
    <xf numFmtId="0" fontId="194" fillId="0" borderId="76" xfId="0" applyFont="1" applyFill="1" applyBorder="1" applyAlignment="1">
      <alignment horizontal="center"/>
    </xf>
    <xf numFmtId="164" fontId="194" fillId="0" borderId="76" xfId="0" applyNumberFormat="1" applyFont="1" applyFill="1" applyBorder="1" applyAlignment="1">
      <alignment horizontal="center"/>
    </xf>
    <xf numFmtId="0" fontId="8" fillId="39" borderId="76" xfId="0" applyFont="1" applyFill="1" applyBorder="1" applyAlignment="1">
      <alignment horizontal="center" vertical="center" wrapText="1"/>
    </xf>
    <xf numFmtId="0" fontId="30" fillId="39" borderId="76" xfId="0" applyFont="1" applyFill="1" applyBorder="1" applyAlignment="1">
      <alignment horizontal="center" vertical="center" wrapText="1"/>
    </xf>
    <xf numFmtId="0" fontId="0" fillId="41" borderId="76" xfId="0" applyFill="1" applyBorder="1" applyAlignment="1">
      <alignment/>
    </xf>
    <xf numFmtId="9" fontId="8" fillId="13" borderId="76" xfId="52" applyFont="1" applyFill="1" applyBorder="1" applyAlignment="1">
      <alignment horizontal="center"/>
    </xf>
    <xf numFmtId="0" fontId="182" fillId="41" borderId="76" xfId="0" applyFont="1" applyFill="1" applyBorder="1" applyAlignment="1">
      <alignment/>
    </xf>
    <xf numFmtId="0" fontId="51" fillId="41" borderId="76" xfId="0" applyFont="1" applyFill="1" applyBorder="1" applyAlignment="1">
      <alignment/>
    </xf>
    <xf numFmtId="0" fontId="182" fillId="41" borderId="76" xfId="0" applyFont="1" applyFill="1" applyBorder="1" applyAlignment="1" quotePrefix="1">
      <alignment/>
    </xf>
    <xf numFmtId="0" fontId="179" fillId="41" borderId="76" xfId="0" applyFont="1" applyFill="1" applyBorder="1" applyAlignment="1">
      <alignment/>
    </xf>
    <xf numFmtId="0" fontId="195" fillId="0" borderId="0" xfId="0" applyFont="1" applyAlignment="1">
      <alignment vertical="center"/>
    </xf>
    <xf numFmtId="0" fontId="182" fillId="41" borderId="76" xfId="0" applyFont="1" applyFill="1" applyBorder="1" applyAlignment="1">
      <alignment wrapText="1"/>
    </xf>
    <xf numFmtId="0" fontId="152" fillId="0" borderId="12" xfId="0" applyFont="1" applyBorder="1" applyAlignment="1">
      <alignment wrapText="1"/>
    </xf>
    <xf numFmtId="0" fontId="2" fillId="18" borderId="33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18" borderId="34" xfId="0" applyFont="1" applyFill="1" applyBorder="1" applyAlignment="1">
      <alignment horizontal="center"/>
    </xf>
    <xf numFmtId="0" fontId="118" fillId="18" borderId="33" xfId="0" applyFont="1" applyFill="1" applyBorder="1" applyAlignment="1">
      <alignment horizontal="center"/>
    </xf>
    <xf numFmtId="0" fontId="118" fillId="18" borderId="35" xfId="0" applyFont="1" applyFill="1" applyBorder="1" applyAlignment="1">
      <alignment horizontal="center"/>
    </xf>
    <xf numFmtId="0" fontId="118" fillId="18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9" borderId="33" xfId="0" applyFont="1" applyFill="1" applyBorder="1" applyAlignment="1">
      <alignment horizontal="center"/>
    </xf>
    <xf numFmtId="0" fontId="2" fillId="19" borderId="35" xfId="0" applyFont="1" applyFill="1" applyBorder="1" applyAlignment="1">
      <alignment horizontal="center"/>
    </xf>
    <xf numFmtId="0" fontId="2" fillId="19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41" fillId="7" borderId="82" xfId="0" applyFont="1" applyFill="1" applyBorder="1" applyAlignment="1">
      <alignment vertical="center"/>
    </xf>
    <xf numFmtId="0" fontId="141" fillId="7" borderId="83" xfId="0" applyFont="1" applyFill="1" applyBorder="1" applyAlignment="1">
      <alignment vertical="center"/>
    </xf>
    <xf numFmtId="0" fontId="162" fillId="0" borderId="0" xfId="0" applyFont="1" applyAlignment="1">
      <alignment horizontal="left" vertical="top" wrapText="1"/>
    </xf>
    <xf numFmtId="0" fontId="141" fillId="7" borderId="82" xfId="0" applyFont="1" applyFill="1" applyBorder="1" applyAlignment="1">
      <alignment vertical="center" wrapText="1"/>
    </xf>
    <xf numFmtId="0" fontId="141" fillId="7" borderId="8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58" fillId="6" borderId="54" xfId="0" applyFont="1" applyFill="1" applyBorder="1" applyAlignment="1">
      <alignment horizontal="left" vertical="center" wrapText="1"/>
    </xf>
    <xf numFmtId="0" fontId="60" fillId="6" borderId="54" xfId="0" applyFont="1" applyFill="1" applyBorder="1" applyAlignment="1">
      <alignment horizontal="left" vertical="top" wrapText="1"/>
    </xf>
    <xf numFmtId="0" fontId="30" fillId="10" borderId="84" xfId="0" applyFont="1" applyFill="1" applyBorder="1" applyAlignment="1">
      <alignment horizontal="left" vertical="center" wrapText="1"/>
    </xf>
    <xf numFmtId="0" fontId="30" fillId="10" borderId="68" xfId="0" applyFont="1" applyFill="1" applyBorder="1" applyAlignment="1">
      <alignment horizontal="left" vertical="center" wrapText="1"/>
    </xf>
    <xf numFmtId="0" fontId="111" fillId="35" borderId="85" xfId="0" applyFont="1" applyFill="1" applyBorder="1" applyAlignment="1">
      <alignment horizontal="center" vertical="center" wrapText="1" readingOrder="1"/>
    </xf>
    <xf numFmtId="0" fontId="111" fillId="35" borderId="86" xfId="0" applyFont="1" applyFill="1" applyBorder="1" applyAlignment="1">
      <alignment horizontal="center" vertical="center" wrapText="1" readingOrder="1"/>
    </xf>
    <xf numFmtId="0" fontId="111" fillId="40" borderId="87" xfId="0" applyFont="1" applyFill="1" applyBorder="1" applyAlignment="1">
      <alignment horizontal="center" vertical="center" wrapText="1" readingOrder="1"/>
    </xf>
    <xf numFmtId="0" fontId="112" fillId="2" borderId="75" xfId="0" applyFont="1" applyFill="1" applyBorder="1" applyAlignment="1">
      <alignment horizontal="left" vertical="center" wrapText="1"/>
    </xf>
    <xf numFmtId="0" fontId="112" fillId="2" borderId="74" xfId="0" applyFont="1" applyFill="1" applyBorder="1" applyAlignment="1">
      <alignment horizontal="left" vertical="center" wrapText="1"/>
    </xf>
    <xf numFmtId="0" fontId="112" fillId="4" borderId="75" xfId="0" applyFont="1" applyFill="1" applyBorder="1" applyAlignment="1">
      <alignment horizontal="left" vertical="center" wrapText="1"/>
    </xf>
    <xf numFmtId="0" fontId="112" fillId="4" borderId="88" xfId="0" applyFont="1" applyFill="1" applyBorder="1" applyAlignment="1">
      <alignment horizontal="left" vertical="center" wrapText="1"/>
    </xf>
    <xf numFmtId="0" fontId="112" fillId="2" borderId="88" xfId="0" applyFont="1" applyFill="1" applyBorder="1" applyAlignment="1">
      <alignment horizontal="left" vertical="center" wrapText="1"/>
    </xf>
    <xf numFmtId="0" fontId="82" fillId="0" borderId="75" xfId="0" applyFont="1" applyFill="1" applyBorder="1" applyAlignment="1">
      <alignment horizontal="left" vertical="center" wrapText="1" readingOrder="1"/>
    </xf>
    <xf numFmtId="0" fontId="82" fillId="0" borderId="74" xfId="0" applyFont="1" applyFill="1" applyBorder="1" applyAlignment="1">
      <alignment horizontal="left" vertical="center" wrapText="1" readingOrder="1"/>
    </xf>
    <xf numFmtId="0" fontId="187" fillId="39" borderId="54" xfId="0" applyFont="1" applyFill="1" applyBorder="1" applyAlignment="1">
      <alignment horizontal="center" vertical="center" wrapText="1" readingOrder="1"/>
    </xf>
    <xf numFmtId="0" fontId="82" fillId="0" borderId="75" xfId="0" applyFont="1" applyFill="1" applyBorder="1" applyAlignment="1">
      <alignment horizontal="center" vertical="center" wrapText="1" readingOrder="1"/>
    </xf>
    <xf numFmtId="0" fontId="82" fillId="0" borderId="74" xfId="0" applyFont="1" applyFill="1" applyBorder="1" applyAlignment="1">
      <alignment horizontal="center" vertical="center" wrapText="1" readingOrder="1"/>
    </xf>
    <xf numFmtId="0" fontId="0" fillId="0" borderId="7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8" fillId="40" borderId="76" xfId="0" applyFont="1" applyFill="1" applyBorder="1" applyAlignment="1">
      <alignment horizontal="center" vertical="center"/>
    </xf>
    <xf numFmtId="0" fontId="188" fillId="35" borderId="76" xfId="0" applyFont="1" applyFill="1" applyBorder="1" applyAlignment="1">
      <alignment horizontal="center" vertical="center"/>
    </xf>
    <xf numFmtId="0" fontId="49" fillId="41" borderId="76" xfId="0" applyFont="1" applyFill="1" applyBorder="1" applyAlignment="1">
      <alignment horizontal="center" vertical="center" wrapText="1"/>
    </xf>
    <xf numFmtId="0" fontId="188" fillId="35" borderId="76" xfId="0" applyFont="1" applyFill="1" applyBorder="1" applyAlignment="1">
      <alignment horizontal="center" vertical="center" wrapText="1"/>
    </xf>
    <xf numFmtId="0" fontId="39" fillId="36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 wrapText="1"/>
    </xf>
    <xf numFmtId="0" fontId="0" fillId="0" borderId="0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2" fillId="0" borderId="89" xfId="0" applyFont="1" applyBorder="1" applyAlignment="1">
      <alignment horizontal="left"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91" xfId="0" applyFont="1" applyBorder="1" applyAlignment="1">
      <alignment horizontal="left" vertical="top" wrapText="1"/>
    </xf>
    <xf numFmtId="0" fontId="2" fillId="0" borderId="92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4" xfId="0" applyFont="1" applyBorder="1" applyAlignment="1">
      <alignment horizontal="left" vertical="top" wrapText="1"/>
    </xf>
    <xf numFmtId="0" fontId="27" fillId="34" borderId="27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156" fillId="0" borderId="28" xfId="0" applyFont="1" applyBorder="1" applyAlignment="1">
      <alignment horizontal="left" vertical="center"/>
    </xf>
    <xf numFmtId="0" fontId="156" fillId="0" borderId="29" xfId="0" applyFont="1" applyBorder="1" applyAlignment="1">
      <alignment horizontal="left" vertical="center"/>
    </xf>
    <xf numFmtId="0" fontId="156" fillId="0" borderId="32" xfId="0" applyFont="1" applyBorder="1" applyAlignment="1">
      <alignment horizontal="left" vertical="center"/>
    </xf>
    <xf numFmtId="0" fontId="8" fillId="0" borderId="54" xfId="0" applyFont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164" fontId="8" fillId="1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164" fontId="141" fillId="0" borderId="0" xfId="0" applyNumberFormat="1" applyFont="1" applyAlignment="1">
      <alignment horizontal="center"/>
    </xf>
    <xf numFmtId="1" fontId="8" fillId="19" borderId="5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40" borderId="54" xfId="0" applyFont="1" applyFill="1" applyBorder="1" applyAlignment="1">
      <alignment horizontal="center" vertical="center"/>
    </xf>
    <xf numFmtId="0" fontId="188" fillId="35" borderId="54" xfId="0" applyFont="1" applyFill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191" fillId="35" borderId="54" xfId="0" applyFont="1" applyFill="1" applyBorder="1" applyAlignment="1">
      <alignment horizontal="center" vertical="center" wrapText="1"/>
    </xf>
    <xf numFmtId="164" fontId="8" fillId="6" borderId="54" xfId="0" applyNumberFormat="1" applyFont="1" applyFill="1" applyBorder="1" applyAlignment="1">
      <alignment horizontal="center" vertical="center"/>
    </xf>
    <xf numFmtId="0" fontId="45" fillId="10" borderId="54" xfId="0" applyFont="1" applyFill="1" applyBorder="1" applyAlignment="1">
      <alignment horizontal="center" vertical="center"/>
    </xf>
    <xf numFmtId="0" fontId="169" fillId="0" borderId="0" xfId="0" applyFont="1" applyAlignment="1">
      <alignment horizontal="left" vertical="center"/>
    </xf>
    <xf numFmtId="0" fontId="20" fillId="10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69" fillId="0" borderId="0" xfId="0" applyFont="1" applyAlignment="1">
      <alignment horizontal="left"/>
    </xf>
    <xf numFmtId="0" fontId="196" fillId="10" borderId="10" xfId="0" applyFont="1" applyFill="1" applyBorder="1" applyAlignment="1">
      <alignment horizontal="center" vertical="center"/>
    </xf>
    <xf numFmtId="0" fontId="196" fillId="10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9</xdr:row>
      <xdr:rowOff>47625</xdr:rowOff>
    </xdr:from>
    <xdr:to>
      <xdr:col>2</xdr:col>
      <xdr:colOff>1028700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2238375"/>
          <a:ext cx="923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cf. fiche Aide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29</xdr:row>
      <xdr:rowOff>9525</xdr:rowOff>
    </xdr:from>
    <xdr:to>
      <xdr:col>7</xdr:col>
      <xdr:colOff>1143000</xdr:colOff>
      <xdr:row>32</xdr:row>
      <xdr:rowOff>247650</xdr:rowOff>
    </xdr:to>
    <xdr:sp>
      <xdr:nvSpPr>
        <xdr:cNvPr id="1" name="ZoneTexte 26"/>
        <xdr:cNvSpPr txBox="1">
          <a:spLocks noChangeArrowheads="1"/>
        </xdr:cNvSpPr>
      </xdr:nvSpPr>
      <xdr:spPr>
        <a:xfrm>
          <a:off x="323850" y="6238875"/>
          <a:ext cx="8334375" cy="923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Évaluation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risque/ OAD
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 Prise de risque plus importante (tolère le puceron cendré à un stade où risque de dégâts peu élevé)
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- Plus d'observations en verger : carpocapse (sous filet), TOP*, pucerons,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tavelure (contrôle en fin de contamination primaire et à l'automne), adventices, modèle ADEME (oïdium)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Bulletin technique (BSV...)</a:t>
          </a:r>
        </a:p>
      </xdr:txBody>
    </xdr:sp>
    <xdr:clientData/>
  </xdr:twoCellAnchor>
  <xdr:twoCellAnchor>
    <xdr:from>
      <xdr:col>0</xdr:col>
      <xdr:colOff>295275</xdr:colOff>
      <xdr:row>3</xdr:row>
      <xdr:rowOff>0</xdr:rowOff>
    </xdr:from>
    <xdr:to>
      <xdr:col>7</xdr:col>
      <xdr:colOff>1143000</xdr:colOff>
      <xdr:row>28</xdr:row>
      <xdr:rowOff>133350</xdr:rowOff>
    </xdr:to>
    <xdr:grpSp>
      <xdr:nvGrpSpPr>
        <xdr:cNvPr id="2" name="Groupe 1"/>
        <xdr:cNvGrpSpPr>
          <a:grpSpLocks/>
        </xdr:cNvGrpSpPr>
      </xdr:nvGrpSpPr>
      <xdr:grpSpPr>
        <a:xfrm>
          <a:off x="295275" y="685800"/>
          <a:ext cx="8362950" cy="5438775"/>
          <a:chOff x="84463" y="2860675"/>
          <a:chExt cx="5842000" cy="4563681"/>
        </a:xfrm>
        <a:solidFill>
          <a:srgbClr val="FFFFFF"/>
        </a:solidFill>
      </xdr:grpSpPr>
      <xdr:grpSp>
        <xdr:nvGrpSpPr>
          <xdr:cNvPr id="3" name="Groupe 19"/>
          <xdr:cNvGrpSpPr>
            <a:grpSpLocks/>
          </xdr:cNvGrpSpPr>
        </xdr:nvGrpSpPr>
        <xdr:grpSpPr>
          <a:xfrm>
            <a:off x="84463" y="2860675"/>
            <a:ext cx="5842000" cy="4563681"/>
            <a:chOff x="209497" y="2185980"/>
            <a:chExt cx="9112251" cy="3529373"/>
          </a:xfrm>
          <a:solidFill>
            <a:srgbClr val="FFFFFF"/>
          </a:solidFill>
        </xdr:grpSpPr>
        <xdr:grpSp>
          <xdr:nvGrpSpPr>
            <xdr:cNvPr id="4" name="Groupe 1"/>
            <xdr:cNvGrpSpPr>
              <a:grpSpLocks/>
            </xdr:cNvGrpSpPr>
          </xdr:nvGrpSpPr>
          <xdr:grpSpPr>
            <a:xfrm>
              <a:off x="334790" y="2269803"/>
              <a:ext cx="8945952" cy="3389080"/>
              <a:chOff x="334038" y="2206202"/>
              <a:chExt cx="8946196" cy="3388812"/>
            </a:xfrm>
            <a:solidFill>
              <a:srgbClr val="FFFFFF"/>
            </a:solidFill>
          </xdr:grpSpPr>
          <xdr:grpSp>
            <xdr:nvGrpSpPr>
              <xdr:cNvPr id="5" name="Groupe 1"/>
              <xdr:cNvGrpSpPr>
                <a:grpSpLocks/>
              </xdr:cNvGrpSpPr>
            </xdr:nvGrpSpPr>
            <xdr:grpSpPr>
              <a:xfrm>
                <a:off x="334038" y="2206202"/>
                <a:ext cx="8946196" cy="3388812"/>
                <a:chOff x="301607" y="2524784"/>
                <a:chExt cx="9175158" cy="3392376"/>
              </a:xfrm>
              <a:solidFill>
                <a:srgbClr val="FFFFFF"/>
              </a:solidFill>
            </xdr:grpSpPr>
            <xdr:grpSp>
              <xdr:nvGrpSpPr>
                <xdr:cNvPr id="6" name="Groupe 1"/>
                <xdr:cNvGrpSpPr>
                  <a:grpSpLocks/>
                </xdr:cNvGrpSpPr>
              </xdr:nvGrpSpPr>
              <xdr:grpSpPr>
                <a:xfrm>
                  <a:off x="301607" y="2702036"/>
                  <a:ext cx="9175158" cy="3215124"/>
                  <a:chOff x="898441" y="937659"/>
                  <a:chExt cx="7507173" cy="3317352"/>
                </a:xfrm>
                <a:solidFill>
                  <a:srgbClr val="FFFFFF"/>
                </a:solidFill>
              </xdr:grpSpPr>
              <xdr:sp>
                <xdr:nvSpPr>
                  <xdr:cNvPr id="7" name="ZoneTexte 38"/>
                  <xdr:cNvSpPr txBox="1">
                    <a:spLocks noChangeArrowheads="1"/>
                  </xdr:cNvSpPr>
                </xdr:nvSpPr>
                <xdr:spPr>
                  <a:xfrm>
                    <a:off x="2919747" y="2130247"/>
                    <a:ext cx="2918414" cy="1194247"/>
                  </a:xfrm>
                  <a:prstGeom prst="rect">
                    <a:avLst/>
                  </a:prstGeom>
                  <a:noFill/>
                  <a:ln w="38100" cmpd="sng">
                    <a:solidFill>
                      <a:srgbClr val="C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Objectifs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- Préserver les auxiliaires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- Éviter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les effets non intentionnels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- Accepter plus de risques 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- Gérer le microclimat pour limiter les maladies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- Plus de désherbage chimique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SdC initial : 70-80 t/ha Cripps Pink
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SdC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projet :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70-80 t/ha Cripps Pink 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et diminution de 20-30 % de l'IFT</a:t>
                    </a:r>
                  </a:p>
                </xdr:txBody>
              </xdr:sp>
              <xdr:sp>
                <xdr:nvSpPr>
                  <xdr:cNvPr id="8" name="ZoneTexte 39"/>
                  <xdr:cNvSpPr txBox="1">
                    <a:spLocks noChangeArrowheads="1"/>
                  </xdr:cNvSpPr>
                </xdr:nvSpPr>
                <xdr:spPr>
                  <a:xfrm>
                    <a:off x="3362671" y="1101868"/>
                    <a:ext cx="2289688" cy="772943"/>
                  </a:xfrm>
                  <a:prstGeom prst="rect">
                    <a:avLst/>
                  </a:prstGeom>
                  <a:solidFill>
                    <a:srgbClr val="FFFF66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Contrôle génétique</a:t>
                    </a:r>
                  </a:p>
                </xdr:txBody>
              </xdr:sp>
              <xdr:sp>
                <xdr:nvSpPr>
                  <xdr:cNvPr id="9" name="ZoneTexte 40"/>
                  <xdr:cNvSpPr txBox="1">
                    <a:spLocks noChangeArrowheads="1"/>
                  </xdr:cNvSpPr>
                </xdr:nvSpPr>
                <xdr:spPr>
                  <a:xfrm>
                    <a:off x="5661742" y="3579101"/>
                    <a:ext cx="2117023" cy="676740"/>
                  </a:xfrm>
                  <a:prstGeom prst="rect">
                    <a:avLst/>
                  </a:prstGeom>
                  <a:solidFill>
                    <a:srgbClr val="B7DEE8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Lutte physique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Filets Alt'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Carpo monorang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Gestion des adventices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désherbage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mécanique</a:t>
                    </a:r>
                  </a:p>
                </xdr:txBody>
              </xdr:sp>
              <xdr:sp>
                <xdr:nvSpPr>
                  <xdr:cNvPr id="10" name="ZoneTexte 41"/>
                  <xdr:cNvSpPr txBox="1">
                    <a:spLocks noChangeArrowheads="1"/>
                  </xdr:cNvSpPr>
                </xdr:nvSpPr>
                <xdr:spPr>
                  <a:xfrm>
                    <a:off x="1298198" y="3592370"/>
                    <a:ext cx="1767939" cy="593806"/>
                  </a:xfrm>
                  <a:prstGeom prst="rect">
                    <a:avLst/>
                  </a:prstGeom>
                  <a:solidFill>
                    <a:srgbClr val="CCC1DA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Lutte biotechnique</a:t>
                    </a:r>
                  </a:p>
                </xdr:txBody>
              </xdr:sp>
              <xdr:sp>
                <xdr:nvSpPr>
                  <xdr:cNvPr id="11" name="ZoneTexte 42"/>
                  <xdr:cNvSpPr txBox="1">
                    <a:spLocks noChangeArrowheads="1"/>
                  </xdr:cNvSpPr>
                </xdr:nvSpPr>
                <xdr:spPr>
                  <a:xfrm>
                    <a:off x="3276338" y="3579101"/>
                    <a:ext cx="2107639" cy="670105"/>
                  </a:xfrm>
                  <a:prstGeom prst="rect">
                    <a:avLst/>
                  </a:prstGeom>
                  <a:solidFill>
                    <a:srgbClr val="D7E4BD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Lutte biologique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Carpocapse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: virus de la granulose si population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sous filet</a:t>
                    </a:r>
                  </a:p>
                </xdr:txBody>
              </xdr:sp>
              <xdr:sp>
                <xdr:nvSpPr>
                  <xdr:cNvPr id="12" name="ZoneTexte 43"/>
                  <xdr:cNvSpPr txBox="1">
                    <a:spLocks noChangeArrowheads="1"/>
                  </xdr:cNvSpPr>
                </xdr:nvSpPr>
                <xdr:spPr>
                  <a:xfrm>
                    <a:off x="898441" y="1210511"/>
                    <a:ext cx="1873040" cy="1251471"/>
                  </a:xfrm>
                  <a:prstGeom prst="rect">
                    <a:avLst/>
                  </a:prstGeom>
                  <a:solidFill>
                    <a:srgbClr val="FCB2A6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Lutte chimique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Tavelure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primaire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à 12 T préventifs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+ 1 à 2 stop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Tavelure secondaire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si pas de taches : 0T, si taches : 0 à 4 T préventifs selon pluie
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Oïdium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3-4 T soufre du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stade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E à début mai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uceron cendré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: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 T avant  fleur + 1 T après fleur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Puceron lanigère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: 0 T spécifique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Carpocapse/ TOP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: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0 T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Adventices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</a:t>
                    </a:r>
                    <a:r>
                      <a:rPr lang="en-US" cap="none" sz="800" b="0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0 T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 </a:t>
                    </a:r>
                    <a:r>
                      <a:rPr lang="en-US" cap="none" sz="800" b="0" i="0" u="sng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Éclaircissage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: 2 T </a:t>
                    </a:r>
                  </a:p>
                </xdr:txBody>
              </xdr:sp>
              <xdr:sp>
                <xdr:nvSpPr>
                  <xdr:cNvPr id="13" name="ZoneTexte 9"/>
                  <xdr:cNvSpPr txBox="1">
                    <a:spLocks noChangeArrowheads="1"/>
                  </xdr:cNvSpPr>
                </xdr:nvSpPr>
                <xdr:spPr>
                  <a:xfrm>
                    <a:off x="6037101" y="968345"/>
                    <a:ext cx="2368513" cy="248801"/>
                  </a:xfrm>
                  <a:prstGeom prst="rect">
                    <a:avLst/>
                  </a:prstGeom>
                  <a:solidFill>
                    <a:srgbClr val="FAC09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Contrôle cultural</a:t>
                    </a:r>
                  </a:p>
                </xdr:txBody>
              </xdr:sp>
              <xdr:sp>
                <xdr:nvSpPr>
                  <xdr:cNvPr id="14" name="Flèche gauche 45"/>
                  <xdr:cNvSpPr>
                    <a:spLocks/>
                  </xdr:cNvSpPr>
                </xdr:nvSpPr>
                <xdr:spPr>
                  <a:xfrm rot="3671109">
                    <a:off x="5522860" y="3292150"/>
                    <a:ext cx="330316" cy="223092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5" name="Flèche gauche 46"/>
                  <xdr:cNvSpPr>
                    <a:spLocks/>
                  </xdr:cNvSpPr>
                </xdr:nvSpPr>
                <xdr:spPr>
                  <a:xfrm rot="7398194">
                    <a:off x="2752713" y="3336934"/>
                    <a:ext cx="435416" cy="223092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6" name="Flèche gauche 47"/>
                  <xdr:cNvSpPr>
                    <a:spLocks/>
                  </xdr:cNvSpPr>
                </xdr:nvSpPr>
                <xdr:spPr>
                  <a:xfrm rot="10800000">
                    <a:off x="2596939" y="2794547"/>
                    <a:ext cx="296533" cy="325930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7" name="Flèche gauche 48"/>
                  <xdr:cNvSpPr>
                    <a:spLocks/>
                  </xdr:cNvSpPr>
                </xdr:nvSpPr>
                <xdr:spPr>
                  <a:xfrm rot="13171780">
                    <a:off x="2805263" y="1823392"/>
                    <a:ext cx="243983" cy="306855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8" name="Flèche gauche 49"/>
                  <xdr:cNvSpPr>
                    <a:spLocks/>
                  </xdr:cNvSpPr>
                </xdr:nvSpPr>
                <xdr:spPr>
                  <a:xfrm rot="19681116">
                    <a:off x="5749952" y="1836661"/>
                    <a:ext cx="243983" cy="331735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9" name="Flèche gauche 50"/>
                  <xdr:cNvSpPr>
                    <a:spLocks/>
                  </xdr:cNvSpPr>
                </xdr:nvSpPr>
                <xdr:spPr>
                  <a:xfrm rot="16200000">
                    <a:off x="4312328" y="1925401"/>
                    <a:ext cx="409141" cy="184942"/>
                  </a:xfrm>
                  <a:prstGeom prst="leftArrow">
                    <a:avLst>
                      <a:gd name="adj" fmla="val 0"/>
                    </a:avLst>
                  </a:prstGeom>
                  <a:solidFill>
                    <a:srgbClr val="4F81BD"/>
                  </a:solidFill>
                  <a:ln w="25400" cmpd="sng">
                    <a:noFill/>
                  </a:ln>
                </xdr:spPr>
                <xdr:txBody>
                  <a:bodyPr vertOverflow="clip" wrap="square" anchor="ctr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sp>
              <xdr:nvSpPr>
                <xdr:cNvPr id="20" name="ZoneTexte 23"/>
                <xdr:cNvSpPr txBox="1">
                  <a:spLocks noChangeArrowheads="1"/>
                </xdr:cNvSpPr>
              </xdr:nvSpPr>
              <xdr:spPr>
                <a:xfrm>
                  <a:off x="301607" y="2527328"/>
                  <a:ext cx="6619876" cy="27223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4. Synthèse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 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des leviers mis en place sur le SdC co-construit</a:t>
                  </a:r>
                </a:p>
              </xdr:txBody>
            </xdr:sp>
          </xdr:grpSp>
          <xdr:sp>
            <xdr:nvSpPr>
              <xdr:cNvPr id="21" name="ZoneTexte 34"/>
              <xdr:cNvSpPr txBox="1">
                <a:spLocks noChangeArrowheads="1"/>
              </xdr:cNvSpPr>
            </xdr:nvSpPr>
            <xdr:spPr>
              <a:xfrm>
                <a:off x="354167" y="4181032"/>
                <a:ext cx="1918959" cy="575251"/>
              </a:xfrm>
              <a:prstGeom prst="rect">
                <a:avLst/>
              </a:prstGeom>
              <a:solidFill>
                <a:srgbClr val="D99694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Produits divers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xdr:txBody>
          </xdr:sp>
          <xdr:sp>
            <xdr:nvSpPr>
              <xdr:cNvPr id="22" name="Flèche gauche 35"/>
              <xdr:cNvSpPr>
                <a:spLocks/>
              </xdr:cNvSpPr>
            </xdr:nvSpPr>
            <xdr:spPr>
              <a:xfrm rot="5400000">
                <a:off x="4194322" y="4587690"/>
                <a:ext cx="167741" cy="477822"/>
              </a:xfrm>
              <a:prstGeom prst="leftArrow">
                <a:avLst>
                  <a:gd name="adj" fmla="val 0"/>
                </a:avLst>
              </a:prstGeom>
              <a:solidFill>
                <a:srgbClr val="4F81BD"/>
              </a:solidFill>
              <a:ln w="25400" cmpd="sng">
                <a:noFill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3" name="Rectangle 32"/>
            <xdr:cNvSpPr>
              <a:spLocks/>
            </xdr:cNvSpPr>
          </xdr:nvSpPr>
          <xdr:spPr>
            <a:xfrm>
              <a:off x="209497" y="2185980"/>
              <a:ext cx="9112251" cy="3529373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4" name="ZoneTexte 9"/>
          <xdr:cNvSpPr txBox="1">
            <a:spLocks noChangeArrowheads="1"/>
          </xdr:cNvSpPr>
        </xdr:nvSpPr>
        <xdr:spPr>
          <a:xfrm>
            <a:off x="4096457" y="4483064"/>
            <a:ext cx="1783271" cy="839717"/>
          </a:xfrm>
          <a:prstGeom prst="rect">
            <a:avLst/>
          </a:prstGeom>
          <a:solidFill>
            <a:srgbClr val="FAC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 sur les populations</a:t>
            </a: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Tavelure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: 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prophylaxie : broyage des feuilles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8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Oïdium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: 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enlever les rameaux oïdiés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Autres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Maladies de conservation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: train de pallox, 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prophylaxie à la récolte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 (caisses propres...)</a:t>
            </a:r>
          </a:p>
        </xdr:txBody>
      </xdr:sp>
      <xdr:sp>
        <xdr:nvSpPr>
          <xdr:cNvPr id="25" name="ZoneTexte 9"/>
          <xdr:cNvSpPr txBox="1">
            <a:spLocks noChangeArrowheads="1"/>
          </xdr:cNvSpPr>
        </xdr:nvSpPr>
        <xdr:spPr>
          <a:xfrm>
            <a:off x="4096457" y="3531536"/>
            <a:ext cx="1790573" cy="895622"/>
          </a:xfrm>
          <a:prstGeom prst="rect">
            <a:avLst/>
          </a:prstGeom>
          <a:solidFill>
            <a:srgbClr val="FAC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Atténuation en culture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Tavelure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: 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généralisation du goutte à goutte à tout le SdC + taille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 des arbres (aération frondaison)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8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Pucerons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: </a:t>
            </a:r>
            <a:r>
              <a:rPr lang="en-US" cap="none" sz="8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taille en vert sur parcelles à forte vigueur et diminution de la fertilisation (- 60 U)</a:t>
            </a:r>
          </a:p>
        </xdr:txBody>
      </xdr:sp>
    </xdr:grpSp>
    <xdr:clientData/>
  </xdr:twoCellAnchor>
  <xdr:twoCellAnchor>
    <xdr:from>
      <xdr:col>5</xdr:col>
      <xdr:colOff>762000</xdr:colOff>
      <xdr:row>19</xdr:row>
      <xdr:rowOff>19050</xdr:rowOff>
    </xdr:from>
    <xdr:to>
      <xdr:col>7</xdr:col>
      <xdr:colOff>933450</xdr:colOff>
      <xdr:row>23</xdr:row>
      <xdr:rowOff>180975</xdr:rowOff>
    </xdr:to>
    <xdr:sp>
      <xdr:nvSpPr>
        <xdr:cNvPr id="26" name="ZoneTexte 27"/>
        <xdr:cNvSpPr txBox="1">
          <a:spLocks noChangeArrowheads="1"/>
        </xdr:cNvSpPr>
      </xdr:nvSpPr>
      <xdr:spPr>
        <a:xfrm>
          <a:off x="6143625" y="3867150"/>
          <a:ext cx="2305050" cy="100012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Lutte biologique par conservation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Acariens/pucerons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: préservation des auxiliaires par le choix des produits (Phytoséiides, Aphelinus),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haies sur une parcelle</a:t>
          </a:r>
        </a:p>
      </xdr:txBody>
    </xdr:sp>
    <xdr:clientData/>
  </xdr:twoCellAnchor>
  <xdr:twoCellAnchor>
    <xdr:from>
      <xdr:col>5</xdr:col>
      <xdr:colOff>409575</xdr:colOff>
      <xdr:row>19</xdr:row>
      <xdr:rowOff>95250</xdr:rowOff>
    </xdr:from>
    <xdr:to>
      <xdr:col>5</xdr:col>
      <xdr:colOff>695325</xdr:colOff>
      <xdr:row>22</xdr:row>
      <xdr:rowOff>28575</xdr:rowOff>
    </xdr:to>
    <xdr:sp>
      <xdr:nvSpPr>
        <xdr:cNvPr id="27" name="Flèche gauche 28"/>
        <xdr:cNvSpPr>
          <a:spLocks/>
        </xdr:cNvSpPr>
      </xdr:nvSpPr>
      <xdr:spPr>
        <a:xfrm rot="180409">
          <a:off x="5791200" y="3943350"/>
          <a:ext cx="285750" cy="4857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0</xdr:rowOff>
    </xdr:from>
    <xdr:to>
      <xdr:col>4</xdr:col>
      <xdr:colOff>2190750</xdr:colOff>
      <xdr:row>37</xdr:row>
      <xdr:rowOff>47625</xdr:rowOff>
    </xdr:to>
    <xdr:grpSp>
      <xdr:nvGrpSpPr>
        <xdr:cNvPr id="1" name="Groupe 29"/>
        <xdr:cNvGrpSpPr>
          <a:grpSpLocks/>
        </xdr:cNvGrpSpPr>
      </xdr:nvGrpSpPr>
      <xdr:grpSpPr>
        <a:xfrm>
          <a:off x="323850" y="1171575"/>
          <a:ext cx="8601075" cy="6448425"/>
          <a:chOff x="271991" y="593723"/>
          <a:chExt cx="9073092" cy="5621930"/>
        </a:xfrm>
        <a:solidFill>
          <a:srgbClr val="FFFFFF"/>
        </a:solidFill>
      </xdr:grpSpPr>
      <xdr:sp>
        <xdr:nvSpPr>
          <xdr:cNvPr id="2" name="ZoneTexte 30"/>
          <xdr:cNvSpPr txBox="1">
            <a:spLocks noChangeArrowheads="1"/>
          </xdr:cNvSpPr>
        </xdr:nvSpPr>
        <xdr:spPr>
          <a:xfrm>
            <a:off x="281064" y="5429988"/>
            <a:ext cx="9064019" cy="78566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Évaluation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du risque/OAD
</a:t>
            </a:r>
            <a:r>
              <a:rPr lang="en-US" cap="none" sz="11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- Plus d'observations en verger</a:t>
            </a:r>
            <a:r>
              <a:rPr lang="en-US" cap="none" sz="11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- Piégeage</a:t>
            </a:r>
            <a:r>
              <a:rPr lang="en-US" cap="none" sz="11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Bulletin technique</a:t>
            </a:r>
          </a:p>
        </xdr:txBody>
      </xdr:sp>
      <xdr:grpSp>
        <xdr:nvGrpSpPr>
          <xdr:cNvPr id="3" name="Groupe 31"/>
          <xdr:cNvGrpSpPr>
            <a:grpSpLocks/>
          </xdr:cNvGrpSpPr>
        </xdr:nvGrpSpPr>
        <xdr:grpSpPr>
          <a:xfrm>
            <a:off x="271991" y="593723"/>
            <a:ext cx="9052678" cy="4705555"/>
            <a:chOff x="228600" y="3498849"/>
            <a:chExt cx="6782603" cy="4956823"/>
          </a:xfrm>
          <a:solidFill>
            <a:srgbClr val="FFFFFF"/>
          </a:solidFill>
        </xdr:grpSpPr>
        <xdr:sp>
          <xdr:nvSpPr>
            <xdr:cNvPr id="4" name="ZoneTexte 9"/>
            <xdr:cNvSpPr txBox="1">
              <a:spLocks noChangeArrowheads="1"/>
            </xdr:cNvSpPr>
          </xdr:nvSpPr>
          <xdr:spPr>
            <a:xfrm>
              <a:off x="4895031" y="5208953"/>
              <a:ext cx="1987303" cy="790613"/>
            </a:xfrm>
            <a:prstGeom prst="rect">
              <a:avLst/>
            </a:prstGeom>
            <a:solidFill>
              <a:srgbClr val="FAC09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Action sur les populations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- </a:t>
              </a:r>
              <a:r>
                <a:rPr lang="en-US" cap="none" sz="900" b="0" i="0" u="sng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Oïdium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: enlever les  rameaux oïdiés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- </a:t>
              </a:r>
              <a:r>
                <a:rPr lang="en-US" cap="none" sz="900" b="0" i="0" u="sng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Maladies de conservation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: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train de pallox, prophylaxie à la récolte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(caisses propres...)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grpSp>
          <xdr:nvGrpSpPr>
            <xdr:cNvPr id="5" name="Groupe 19"/>
            <xdr:cNvGrpSpPr>
              <a:grpSpLocks/>
            </xdr:cNvGrpSpPr>
          </xdr:nvGrpSpPr>
          <xdr:grpSpPr>
            <a:xfrm>
              <a:off x="228600" y="3498849"/>
              <a:ext cx="6782603" cy="4956823"/>
              <a:chOff x="285750" y="2166939"/>
              <a:chExt cx="8928523" cy="3078762"/>
            </a:xfrm>
            <a:solidFill>
              <a:srgbClr val="FFFFFF"/>
            </a:solidFill>
          </xdr:grpSpPr>
          <xdr:grpSp>
            <xdr:nvGrpSpPr>
              <xdr:cNvPr id="6" name="Groupe 1"/>
              <xdr:cNvGrpSpPr>
                <a:grpSpLocks/>
              </xdr:cNvGrpSpPr>
            </xdr:nvGrpSpPr>
            <xdr:grpSpPr>
              <a:xfrm>
                <a:off x="346018" y="2282393"/>
                <a:ext cx="8720935" cy="2913279"/>
                <a:chOff x="345207" y="2218958"/>
                <a:chExt cx="8721593" cy="2913614"/>
              </a:xfrm>
              <a:solidFill>
                <a:srgbClr val="FFFFFF"/>
              </a:solidFill>
            </xdr:grpSpPr>
            <xdr:grpSp>
              <xdr:nvGrpSpPr>
                <xdr:cNvPr id="7" name="Groupe 1"/>
                <xdr:cNvGrpSpPr>
                  <a:grpSpLocks/>
                </xdr:cNvGrpSpPr>
              </xdr:nvGrpSpPr>
              <xdr:grpSpPr>
                <a:xfrm>
                  <a:off x="345207" y="2218958"/>
                  <a:ext cx="8721593" cy="2913614"/>
                  <a:chOff x="313064" y="2537554"/>
                  <a:chExt cx="8944805" cy="2916679"/>
                </a:xfrm>
                <a:solidFill>
                  <a:srgbClr val="FFFFFF"/>
                </a:solidFill>
              </xdr:grpSpPr>
              <xdr:grpSp>
                <xdr:nvGrpSpPr>
                  <xdr:cNvPr id="8" name="Groupe 1"/>
                  <xdr:cNvGrpSpPr>
                    <a:grpSpLocks/>
                  </xdr:cNvGrpSpPr>
                </xdr:nvGrpSpPr>
                <xdr:grpSpPr>
                  <a:xfrm>
                    <a:off x="322009" y="2878805"/>
                    <a:ext cx="8935860" cy="2575428"/>
                    <a:chOff x="914525" y="1119706"/>
                    <a:chExt cx="7311989" cy="2657622"/>
                  </a:xfrm>
                  <a:solidFill>
                    <a:srgbClr val="FFFFFF"/>
                  </a:solidFill>
                </xdr:grpSpPr>
                <xdr:sp>
                  <xdr:nvSpPr>
                    <xdr:cNvPr id="9" name="ZoneTexte 42"/>
                    <xdr:cNvSpPr txBox="1">
                      <a:spLocks noChangeArrowheads="1"/>
                    </xdr:cNvSpPr>
                  </xdr:nvSpPr>
                  <xdr:spPr>
                    <a:xfrm>
                      <a:off x="3011238" y="2013996"/>
                      <a:ext cx="2860816" cy="1031822"/>
                    </a:xfrm>
                    <a:prstGeom prst="rect">
                      <a:avLst/>
                    </a:prstGeom>
                    <a:noFill/>
                    <a:ln w="38100" cmpd="sng">
                      <a:solidFill>
                        <a:srgbClr val="C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Objectifs
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Préserver les auxiliaires
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Éviter les effets non intentionnels
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Accepter plus de risques et plus de dégâts
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Gérer le microclimat
</a:t>
                      </a: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
</a:t>
                      </a:r>
                      <a:r>
                        <a:rPr lang="en-US" cap="none" sz="9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SdC inital : 60-80 t/ha
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SdC</a:t>
                      </a:r>
                      <a:r>
                        <a:rPr lang="en-US" cap="none" sz="900" b="1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projet : 40 t/ha et réduction de l'IFT de plus de 50 %
</a:t>
                      </a:r>
                    </a:p>
                  </xdr:txBody>
                </xdr:sp>
                <xdr:sp>
                  <xdr:nvSpPr>
                    <xdr:cNvPr id="10" name="ZoneTexte 43"/>
                    <xdr:cNvSpPr txBox="1">
                      <a:spLocks noChangeArrowheads="1"/>
                    </xdr:cNvSpPr>
                  </xdr:nvSpPr>
                  <xdr:spPr>
                    <a:xfrm>
                      <a:off x="6080445" y="3039838"/>
                      <a:ext cx="1912085" cy="447145"/>
                    </a:xfrm>
                    <a:prstGeom prst="rect">
                      <a:avLst/>
                    </a:prstGeom>
                    <a:solidFill>
                      <a:srgbClr val="B7DEE8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Lutte physique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Filet Alt'Carpo monorang
</a:t>
                      </a:r>
                    </a:p>
                  </xdr:txBody>
                </xdr:sp>
                <xdr:sp>
                  <xdr:nvSpPr>
                    <xdr:cNvPr id="11" name="ZoneTexte 44"/>
                    <xdr:cNvSpPr txBox="1">
                      <a:spLocks noChangeArrowheads="1"/>
                    </xdr:cNvSpPr>
                  </xdr:nvSpPr>
                  <xdr:spPr>
                    <a:xfrm>
                      <a:off x="916353" y="2968747"/>
                      <a:ext cx="1738425" cy="411267"/>
                    </a:xfrm>
                    <a:prstGeom prst="rect">
                      <a:avLst/>
                    </a:prstGeom>
                    <a:solidFill>
                      <a:srgbClr val="CCC1DA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Lutte biotechnique
</a:t>
                      </a:r>
                      <a:r>
                        <a:rPr lang="en-US" cap="none" sz="1000" b="1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
</a:t>
                      </a:r>
                    </a:p>
                  </xdr:txBody>
                </xdr:sp>
                <xdr:sp>
                  <xdr:nvSpPr>
                    <xdr:cNvPr id="12" name="ZoneTexte 9"/>
                    <xdr:cNvSpPr txBox="1">
                      <a:spLocks noChangeArrowheads="1"/>
                    </xdr:cNvSpPr>
                  </xdr:nvSpPr>
                  <xdr:spPr>
                    <a:xfrm>
                      <a:off x="6031089" y="1208736"/>
                      <a:ext cx="2195425" cy="530860"/>
                    </a:xfrm>
                    <a:prstGeom prst="rect">
                      <a:avLst/>
                    </a:prstGeom>
                    <a:solidFill>
                      <a:srgbClr val="FAC090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1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Atténuation en culture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- 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Tavelure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: goutte à goutte + frondaison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aérée (conduite centrifuge)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- 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Pucerons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: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très peu de fertilisation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
</a:t>
                      </a:r>
                    </a:p>
                  </xdr:txBody>
                </xdr:sp>
                <xdr:sp>
                  <xdr:nvSpPr>
                    <xdr:cNvPr id="13" name="Flèche gauche 46"/>
                    <xdr:cNvSpPr>
                      <a:spLocks/>
                    </xdr:cNvSpPr>
                  </xdr:nvSpPr>
                  <xdr:spPr>
                    <a:xfrm rot="1957402">
                      <a:off x="5789794" y="3117573"/>
                      <a:ext cx="215704" cy="238522"/>
                    </a:xfrm>
                    <a:prstGeom prst="leftArrow">
                      <a:avLst>
                        <a:gd name="adj" fmla="val 0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Flèche gauche 47"/>
                    <xdr:cNvSpPr>
                      <a:spLocks/>
                    </xdr:cNvSpPr>
                  </xdr:nvSpPr>
                  <xdr:spPr>
                    <a:xfrm rot="8682745">
                      <a:off x="2753490" y="3028543"/>
                      <a:ext cx="266888" cy="226562"/>
                    </a:xfrm>
                    <a:prstGeom prst="leftArrow">
                      <a:avLst>
                        <a:gd name="adj" fmla="val -7412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5" name="Flèche gauche 48"/>
                    <xdr:cNvSpPr>
                      <a:spLocks/>
                    </xdr:cNvSpPr>
                  </xdr:nvSpPr>
                  <xdr:spPr>
                    <a:xfrm flipH="1">
                      <a:off x="2638326" y="2258497"/>
                      <a:ext cx="248608" cy="256461"/>
                    </a:xfrm>
                    <a:prstGeom prst="leftArrow">
                      <a:avLst>
                        <a:gd name="adj" fmla="val 0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6" name="Flèche gauche 49"/>
                    <xdr:cNvSpPr>
                      <a:spLocks/>
                    </xdr:cNvSpPr>
                  </xdr:nvSpPr>
                  <xdr:spPr>
                    <a:xfrm rot="13171780">
                      <a:off x="3069734" y="1721657"/>
                      <a:ext cx="283340" cy="262440"/>
                    </a:xfrm>
                    <a:prstGeom prst="leftArrow">
                      <a:avLst>
                        <a:gd name="adj" fmla="val -3587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Flèche gauche 50"/>
                    <xdr:cNvSpPr>
                      <a:spLocks/>
                    </xdr:cNvSpPr>
                  </xdr:nvSpPr>
                  <xdr:spPr>
                    <a:xfrm rot="19681116">
                      <a:off x="5663662" y="1721657"/>
                      <a:ext cx="323556" cy="232542"/>
                    </a:xfrm>
                    <a:prstGeom prst="leftArrow">
                      <a:avLst>
                        <a:gd name="adj" fmla="val -14134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ZoneTexte 51"/>
                    <xdr:cNvSpPr txBox="1">
                      <a:spLocks noChangeArrowheads="1"/>
                    </xdr:cNvSpPr>
                  </xdr:nvSpPr>
                  <xdr:spPr>
                    <a:xfrm>
                      <a:off x="3510281" y="1119706"/>
                      <a:ext cx="2071121" cy="566738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Contrôle génétique
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Variété rustique résistante à la tavelure (RT) et 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peu sensible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au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puceron cendré
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Porte-greffe peu sensible aux campagnols
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- Variété régulière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en production</a:t>
                      </a:r>
                    </a:p>
                  </xdr:txBody>
                </xdr:sp>
                <xdr:sp>
                  <xdr:nvSpPr>
                    <xdr:cNvPr id="19" name="ZoneTexte 52"/>
                    <xdr:cNvSpPr txBox="1">
                      <a:spLocks noChangeArrowheads="1"/>
                    </xdr:cNvSpPr>
                  </xdr:nvSpPr>
                  <xdr:spPr>
                    <a:xfrm>
                      <a:off x="3385977" y="3320217"/>
                      <a:ext cx="2129617" cy="429206"/>
                    </a:xfrm>
                    <a:prstGeom prst="rect">
                      <a:avLst/>
                    </a:prstGeom>
                    <a:solidFill>
                      <a:srgbClr val="D7E4BD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</a:rPr>
                        <a:t>Lutte biologique</a:t>
                      </a:r>
                    </a:p>
                  </xdr:txBody>
                </xdr:sp>
                <xdr:sp>
                  <xdr:nvSpPr>
                    <xdr:cNvPr id="20" name="ZoneTexte 53"/>
                    <xdr:cNvSpPr txBox="1">
                      <a:spLocks noChangeArrowheads="1"/>
                    </xdr:cNvSpPr>
                  </xdr:nvSpPr>
                  <xdr:spPr>
                    <a:xfrm>
                      <a:off x="1040657" y="1226675"/>
                      <a:ext cx="2003485" cy="739483"/>
                    </a:xfrm>
                    <a:prstGeom prst="rect">
                      <a:avLst/>
                    </a:prstGeom>
                    <a:solidFill>
                      <a:srgbClr val="FCB2A6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Lutte "chimique"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- 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Tavelure/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oïdium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 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: 3 T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- 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Pucerons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: 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deux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passages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 (huile/pyrèthre) soit 4 T 
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- </a:t>
                      </a:r>
                      <a:r>
                        <a:rPr lang="en-US" cap="none" sz="900" b="0" i="0" u="sng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Conservation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 </a:t>
                      </a:r>
                      <a:r>
                        <a:rPr lang="en-US" cap="none" sz="900" b="0" i="0" u="non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rPr>
                        <a:t>: </a:t>
                      </a:r>
                      <a:r>
                        <a:rPr lang="en-US" cap="none" sz="900" b="0" i="0" u="none" baseline="0">
                          <a:solidFill>
                            <a:srgbClr val="993300"/>
                          </a:solidFill>
                          <a:latin typeface="Arial"/>
                          <a:ea typeface="Arial"/>
                          <a:cs typeface="Arial"/>
                        </a:rPr>
                        <a:t>0 T</a:t>
                      </a:r>
                    </a:p>
                  </xdr:txBody>
                </xdr:sp>
                <xdr:sp>
                  <xdr:nvSpPr>
                    <xdr:cNvPr id="21" name="Flèche gauche 54"/>
                    <xdr:cNvSpPr>
                      <a:spLocks/>
                    </xdr:cNvSpPr>
                  </xdr:nvSpPr>
                  <xdr:spPr>
                    <a:xfrm rot="16200000">
                      <a:off x="4208576" y="1793413"/>
                      <a:ext cx="424095" cy="166766"/>
                    </a:xfrm>
                    <a:prstGeom prst="leftArrow">
                      <a:avLst>
                        <a:gd name="adj" fmla="val 0"/>
                      </a:avLst>
                    </a:prstGeom>
                    <a:solidFill>
                      <a:srgbClr val="4F81BD"/>
                    </a:solidFill>
                    <a:ln w="25400" cmpd="sng">
                      <a:noFill/>
                    </a:ln>
                  </xdr:spPr>
                  <xdr:txBody>
                    <a:bodyPr vertOverflow="clip" wrap="square" anchor="ctr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2" name="ZoneTexte 23"/>
                  <xdr:cNvSpPr txBox="1">
                    <a:spLocks noChangeArrowheads="1"/>
                  </xdr:cNvSpPr>
                </xdr:nvSpPr>
                <xdr:spPr>
                  <a:xfrm>
                    <a:off x="313064" y="2537554"/>
                    <a:ext cx="6149553" cy="24281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4. Synthèse des leviers mis en place sur le SdC co-construit</a:t>
                    </a:r>
                  </a:p>
                </xdr:txBody>
              </xdr:sp>
            </xdr:grpSp>
            <xdr:sp>
              <xdr:nvSpPr>
                <xdr:cNvPr id="23" name="Flèche gauche 38"/>
                <xdr:cNvSpPr>
                  <a:spLocks/>
                </xdr:cNvSpPr>
              </xdr:nvSpPr>
              <xdr:spPr>
                <a:xfrm rot="5235954">
                  <a:off x="4317893" y="4505417"/>
                  <a:ext cx="494950" cy="161706"/>
                </a:xfrm>
                <a:prstGeom prst="leftArrow">
                  <a:avLst>
                    <a:gd name="adj" fmla="val 0"/>
                  </a:avLst>
                </a:prstGeom>
                <a:solidFill>
                  <a:srgbClr val="4F81BD"/>
                </a:solidFill>
                <a:ln w="25400" cmpd="sng">
                  <a:noFill/>
                </a:ln>
              </xdr:spPr>
              <xdr:txBody>
                <a:bodyPr vertOverflow="clip" wrap="square" anchor="ctr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4" name="ZoneTexte 39"/>
                <xdr:cNvSpPr txBox="1">
                  <a:spLocks noChangeArrowheads="1"/>
                </xdr:cNvSpPr>
              </xdr:nvSpPr>
              <xdr:spPr>
                <a:xfrm>
                  <a:off x="484752" y="3425923"/>
                  <a:ext cx="1853339" cy="692712"/>
                </a:xfrm>
                <a:prstGeom prst="rect">
                  <a:avLst/>
                </a:prstGeom>
                <a:solidFill>
                  <a:srgbClr val="D99694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000000"/>
                      </a:solidFill>
                    </a:rPr>
                    <a:t>Produits divers
</a:t>
                  </a:r>
                </a:p>
              </xdr:txBody>
            </xdr:sp>
          </xdr:grpSp>
          <xdr:sp>
            <xdr:nvSpPr>
              <xdr:cNvPr id="25" name="Rectangle 36"/>
              <xdr:cNvSpPr>
                <a:spLocks/>
              </xdr:cNvSpPr>
            </xdr:nvSpPr>
            <xdr:spPr>
              <a:xfrm>
                <a:off x="285750" y="2166939"/>
                <a:ext cx="8928523" cy="3077992"/>
              </a:xfrm>
              <a:prstGeom prst="rect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6" name="ZoneTexte 9"/>
            <xdr:cNvSpPr txBox="1">
              <a:spLocks noChangeArrowheads="1"/>
            </xdr:cNvSpPr>
          </xdr:nvSpPr>
          <xdr:spPr>
            <a:xfrm>
              <a:off x="4940813" y="4084993"/>
              <a:ext cx="1987303" cy="251559"/>
            </a:xfrm>
            <a:prstGeom prst="rect">
              <a:avLst/>
            </a:prstGeom>
            <a:solidFill>
              <a:srgbClr val="FAC09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Contrôle cultural</a:t>
              </a:r>
            </a:p>
          </xdr:txBody>
        </xdr:sp>
      </xdr:grpSp>
    </xdr:grpSp>
    <xdr:clientData/>
  </xdr:twoCellAnchor>
  <xdr:twoCellAnchor>
    <xdr:from>
      <xdr:col>3</xdr:col>
      <xdr:colOff>1952625</xdr:colOff>
      <xdr:row>20</xdr:row>
      <xdr:rowOff>47625</xdr:rowOff>
    </xdr:from>
    <xdr:to>
      <xdr:col>4</xdr:col>
      <xdr:colOff>2009775</xdr:colOff>
      <xdr:row>25</xdr:row>
      <xdr:rowOff>47625</xdr:rowOff>
    </xdr:to>
    <xdr:sp>
      <xdr:nvSpPr>
        <xdr:cNvPr id="27" name="ZoneTexte 27"/>
        <xdr:cNvSpPr txBox="1">
          <a:spLocks noChangeArrowheads="1"/>
        </xdr:cNvSpPr>
      </xdr:nvSpPr>
      <xdr:spPr>
        <a:xfrm>
          <a:off x="6334125" y="4114800"/>
          <a:ext cx="2409825" cy="714375"/>
        </a:xfrm>
        <a:prstGeom prst="rect">
          <a:avLst/>
        </a:prstGeom>
        <a:solidFill>
          <a:srgbClr val="D7E4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Lutte biologique par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conservation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Préservation des auxiliaires (Aphelinus,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phytoséiides)</a:t>
          </a:r>
        </a:p>
      </xdr:txBody>
    </xdr:sp>
    <xdr:clientData/>
  </xdr:twoCellAnchor>
  <xdr:twoCellAnchor>
    <xdr:from>
      <xdr:col>3</xdr:col>
      <xdr:colOff>1695450</xdr:colOff>
      <xdr:row>21</xdr:row>
      <xdr:rowOff>76200</xdr:rowOff>
    </xdr:from>
    <xdr:to>
      <xdr:col>3</xdr:col>
      <xdr:colOff>1924050</xdr:colOff>
      <xdr:row>23</xdr:row>
      <xdr:rowOff>123825</xdr:rowOff>
    </xdr:to>
    <xdr:sp>
      <xdr:nvSpPr>
        <xdr:cNvPr id="28" name="Flèche gauche 74"/>
        <xdr:cNvSpPr>
          <a:spLocks/>
        </xdr:cNvSpPr>
      </xdr:nvSpPr>
      <xdr:spPr>
        <a:xfrm>
          <a:off x="6076950" y="4286250"/>
          <a:ext cx="228600" cy="3333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Layout" zoomScale="90" zoomScalePageLayoutView="90" workbookViewId="0" topLeftCell="A16">
      <selection activeCell="B37" sqref="B37"/>
    </sheetView>
  </sheetViews>
  <sheetFormatPr defaultColWidth="11.421875" defaultRowHeight="15"/>
  <sheetData>
    <row r="1" ht="27">
      <c r="D1" s="276" t="s">
        <v>0</v>
      </c>
    </row>
    <row r="4" ht="15">
      <c r="A4" s="275" t="s">
        <v>1</v>
      </c>
    </row>
    <row r="5" ht="15">
      <c r="A5" s="1" t="s">
        <v>380</v>
      </c>
    </row>
    <row r="6" ht="15">
      <c r="A6" s="1" t="s">
        <v>381</v>
      </c>
    </row>
    <row r="7" ht="15">
      <c r="A7" s="1" t="s">
        <v>382</v>
      </c>
    </row>
    <row r="8" ht="15">
      <c r="A8" s="1" t="s">
        <v>383</v>
      </c>
    </row>
    <row r="9" ht="15">
      <c r="A9" s="1"/>
    </row>
    <row r="10" ht="15">
      <c r="A10" s="274" t="s">
        <v>2</v>
      </c>
    </row>
    <row r="11" ht="15">
      <c r="A11" s="275" t="s">
        <v>3</v>
      </c>
    </row>
    <row r="12" ht="15">
      <c r="A12" s="1" t="s">
        <v>384</v>
      </c>
    </row>
    <row r="13" ht="15">
      <c r="A13" s="1" t="s">
        <v>385</v>
      </c>
    </row>
    <row r="14" ht="15">
      <c r="A14" s="275" t="s">
        <v>309</v>
      </c>
    </row>
    <row r="15" ht="15">
      <c r="A15" s="1" t="s">
        <v>386</v>
      </c>
    </row>
    <row r="16" ht="15">
      <c r="A16" s="1" t="s">
        <v>387</v>
      </c>
    </row>
    <row r="17" ht="15">
      <c r="A17" s="1" t="s">
        <v>388</v>
      </c>
    </row>
    <row r="18" ht="15">
      <c r="A18" s="2"/>
    </row>
    <row r="19" ht="15">
      <c r="A19" s="1"/>
    </row>
    <row r="20" ht="15">
      <c r="A20" s="285" t="s">
        <v>4</v>
      </c>
    </row>
    <row r="21" ht="15">
      <c r="A21" s="275" t="s">
        <v>3</v>
      </c>
    </row>
    <row r="22" ht="15">
      <c r="A22" s="1" t="s">
        <v>389</v>
      </c>
    </row>
    <row r="23" ht="15">
      <c r="A23" s="1" t="s">
        <v>390</v>
      </c>
    </row>
    <row r="24" ht="15">
      <c r="A24" s="275" t="s">
        <v>309</v>
      </c>
    </row>
    <row r="25" ht="15">
      <c r="A25" s="1" t="s">
        <v>391</v>
      </c>
    </row>
    <row r="26" ht="15">
      <c r="A26" s="1" t="s">
        <v>392</v>
      </c>
    </row>
    <row r="27" ht="15">
      <c r="A27" s="1" t="s">
        <v>393</v>
      </c>
    </row>
    <row r="28" ht="15">
      <c r="A28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3"/>
  <sheetViews>
    <sheetView view="pageLayout" zoomScale="110" zoomScaleSheetLayoutView="90" zoomScalePageLayoutView="110" workbookViewId="0" topLeftCell="A16">
      <selection activeCell="G33" sqref="G33"/>
    </sheetView>
  </sheetViews>
  <sheetFormatPr defaultColWidth="11.421875" defaultRowHeight="15"/>
  <cols>
    <col min="1" max="1" width="10.421875" style="0" customWidth="1"/>
    <col min="2" max="2" width="12.140625" style="0" customWidth="1"/>
    <col min="3" max="3" width="17.7109375" style="0" customWidth="1"/>
    <col min="4" max="4" width="9.421875" style="0" customWidth="1"/>
    <col min="5" max="5" width="8.28125" style="0" customWidth="1"/>
    <col min="6" max="6" width="8.57421875" style="0" customWidth="1"/>
    <col min="7" max="7" width="20.8515625" style="0" customWidth="1"/>
    <col min="8" max="8" width="10.421875" style="0" customWidth="1"/>
    <col min="9" max="9" width="12.140625" style="0" customWidth="1"/>
    <col min="10" max="10" width="17.57421875" style="0" customWidth="1"/>
    <col min="11" max="11" width="8.8515625" style="0" customWidth="1"/>
    <col min="12" max="12" width="8.28125" style="0" customWidth="1"/>
    <col min="13" max="13" width="8.57421875" style="0" customWidth="1"/>
    <col min="14" max="14" width="20.8515625" style="0" customWidth="1"/>
  </cols>
  <sheetData>
    <row r="1" spans="1:7" ht="28.5">
      <c r="A1" s="579" t="s">
        <v>410</v>
      </c>
      <c r="B1" s="579"/>
      <c r="C1" s="579"/>
      <c r="D1" s="579"/>
      <c r="E1" s="579"/>
      <c r="F1" s="579"/>
      <c r="G1" s="579"/>
    </row>
    <row r="2" spans="1:7" ht="18.75">
      <c r="A2" s="523" t="s">
        <v>407</v>
      </c>
      <c r="B2" s="523"/>
      <c r="C2" s="523"/>
      <c r="D2" s="523"/>
      <c r="E2" s="523"/>
      <c r="F2" s="523"/>
      <c r="G2" s="523"/>
    </row>
    <row r="3" spans="1:7" ht="15.75" customHeight="1">
      <c r="A3" s="710" t="s">
        <v>456</v>
      </c>
      <c r="B3" s="711"/>
      <c r="C3" s="711"/>
      <c r="D3" s="711"/>
      <c r="E3" s="711"/>
      <c r="F3" s="711"/>
      <c r="G3" s="712"/>
    </row>
    <row r="4" spans="1:7" ht="17.25" customHeight="1">
      <c r="A4" s="713"/>
      <c r="B4" s="714"/>
      <c r="C4" s="714"/>
      <c r="D4" s="714"/>
      <c r="E4" s="714"/>
      <c r="F4" s="714"/>
      <c r="G4" s="715"/>
    </row>
    <row r="6" ht="15.75">
      <c r="A6" s="92" t="s">
        <v>362</v>
      </c>
    </row>
    <row r="7" ht="15">
      <c r="F7" s="337" t="s">
        <v>120</v>
      </c>
    </row>
    <row r="8" ht="15.75" customHeight="1" thickBot="1">
      <c r="A8" s="337" t="s">
        <v>103</v>
      </c>
    </row>
    <row r="9" spans="1:7" ht="15">
      <c r="A9" s="88"/>
      <c r="D9" s="716" t="s">
        <v>47</v>
      </c>
      <c r="E9" s="718" t="s">
        <v>101</v>
      </c>
      <c r="F9" s="719"/>
      <c r="G9" s="720" t="s">
        <v>72</v>
      </c>
    </row>
    <row r="10" spans="1:7" ht="15.75" thickBot="1">
      <c r="A10" s="116"/>
      <c r="B10" s="116"/>
      <c r="C10" s="8"/>
      <c r="D10" s="717"/>
      <c r="E10" s="338" t="s">
        <v>203</v>
      </c>
      <c r="F10" s="339" t="s">
        <v>204</v>
      </c>
      <c r="G10" s="721"/>
    </row>
    <row r="11" spans="1:7" ht="15">
      <c r="A11" s="117" t="s">
        <v>156</v>
      </c>
      <c r="B11" s="118"/>
      <c r="C11" s="119" t="s">
        <v>136</v>
      </c>
      <c r="D11" s="340">
        <v>75</v>
      </c>
      <c r="E11" s="341"/>
      <c r="F11" s="342"/>
      <c r="G11" s="120" t="s">
        <v>231</v>
      </c>
    </row>
    <row r="12" spans="1:7" ht="15">
      <c r="A12" s="95"/>
      <c r="B12" s="116"/>
      <c r="C12" s="121" t="s">
        <v>230</v>
      </c>
      <c r="D12" s="343">
        <v>70</v>
      </c>
      <c r="E12" s="344"/>
      <c r="F12" s="342"/>
      <c r="G12" s="122" t="s">
        <v>232</v>
      </c>
    </row>
    <row r="13" spans="1:7" ht="15">
      <c r="A13" s="95"/>
      <c r="B13" s="116"/>
      <c r="C13" s="121" t="s">
        <v>229</v>
      </c>
      <c r="D13" s="343">
        <v>0.41</v>
      </c>
      <c r="E13" s="344"/>
      <c r="F13" s="342"/>
      <c r="G13" s="122" t="s">
        <v>233</v>
      </c>
    </row>
    <row r="14" spans="1:7" ht="15.75" thickBot="1">
      <c r="A14" s="123"/>
      <c r="B14" s="124"/>
      <c r="C14" s="125" t="s">
        <v>138</v>
      </c>
      <c r="D14" s="345">
        <f>D11*1000*D13</f>
        <v>30749.999999999996</v>
      </c>
      <c r="E14" s="346"/>
      <c r="F14" s="347"/>
      <c r="G14" s="126"/>
    </row>
    <row r="15" spans="1:7" ht="15.75" thickBot="1">
      <c r="A15" s="96"/>
      <c r="B15" s="116"/>
      <c r="C15" s="127"/>
      <c r="D15" s="348"/>
      <c r="E15" s="349"/>
      <c r="F15" s="349"/>
      <c r="G15" s="129"/>
    </row>
    <row r="16" spans="1:7" ht="15">
      <c r="A16" s="130" t="s">
        <v>307</v>
      </c>
      <c r="B16" s="131" t="s">
        <v>234</v>
      </c>
      <c r="C16" s="119" t="s">
        <v>235</v>
      </c>
      <c r="D16" s="340"/>
      <c r="E16" s="341"/>
      <c r="F16" s="341">
        <f>5.5*30</f>
        <v>165</v>
      </c>
      <c r="G16" s="265" t="s">
        <v>458</v>
      </c>
    </row>
    <row r="17" spans="1:7" ht="15">
      <c r="A17" s="132"/>
      <c r="B17" s="133" t="s">
        <v>261</v>
      </c>
      <c r="C17" s="121" t="s">
        <v>236</v>
      </c>
      <c r="D17" s="343"/>
      <c r="E17" s="344"/>
      <c r="F17" s="344">
        <f>6*50</f>
        <v>300</v>
      </c>
      <c r="G17" s="193" t="s">
        <v>459</v>
      </c>
    </row>
    <row r="18" spans="1:7" ht="15">
      <c r="A18" s="132"/>
      <c r="B18" s="133"/>
      <c r="C18" s="121" t="s">
        <v>237</v>
      </c>
      <c r="D18" s="343"/>
      <c r="E18" s="344"/>
      <c r="F18" s="344">
        <f>2*50</f>
        <v>100</v>
      </c>
      <c r="G18" s="193" t="s">
        <v>460</v>
      </c>
    </row>
    <row r="19" spans="1:7" ht="15.75" thickBot="1">
      <c r="A19" s="132"/>
      <c r="B19" s="133"/>
      <c r="C19" s="121" t="s">
        <v>238</v>
      </c>
      <c r="D19" s="343"/>
      <c r="E19" s="346"/>
      <c r="F19" s="346">
        <v>200</v>
      </c>
      <c r="G19" s="126" t="s">
        <v>457</v>
      </c>
    </row>
    <row r="20" spans="1:7" ht="15.75" thickBot="1">
      <c r="A20" s="132"/>
      <c r="B20" s="134" t="s">
        <v>239</v>
      </c>
      <c r="C20" s="135"/>
      <c r="D20" s="350"/>
      <c r="E20" s="351">
        <f>SUM(E16:E19)</f>
        <v>0</v>
      </c>
      <c r="F20" s="351">
        <f>SUM(F16:F19)</f>
        <v>765</v>
      </c>
      <c r="G20" s="137"/>
    </row>
    <row r="21" spans="1:7" ht="15">
      <c r="A21" s="132"/>
      <c r="B21" s="131"/>
      <c r="C21" s="119"/>
      <c r="D21" s="352"/>
      <c r="E21" s="341"/>
      <c r="F21" s="341"/>
      <c r="G21" s="287"/>
    </row>
    <row r="22" spans="1:7" ht="15" customHeight="1">
      <c r="A22" s="132"/>
      <c r="B22" s="133" t="s">
        <v>240</v>
      </c>
      <c r="C22" s="121" t="s">
        <v>242</v>
      </c>
      <c r="D22" s="353"/>
      <c r="E22" s="354">
        <v>4</v>
      </c>
      <c r="F22" s="344"/>
      <c r="G22" s="286" t="s">
        <v>366</v>
      </c>
    </row>
    <row r="23" spans="1:7" ht="15">
      <c r="A23" s="132"/>
      <c r="B23" s="133" t="s">
        <v>241</v>
      </c>
      <c r="C23" s="138" t="s">
        <v>363</v>
      </c>
      <c r="D23" s="353"/>
      <c r="E23" s="354"/>
      <c r="F23" s="344">
        <v>2.5</v>
      </c>
      <c r="G23" s="139" t="s">
        <v>247</v>
      </c>
    </row>
    <row r="24" spans="1:7" ht="23.25">
      <c r="A24" s="132"/>
      <c r="B24" s="133"/>
      <c r="C24" s="138" t="s">
        <v>243</v>
      </c>
      <c r="D24" s="353"/>
      <c r="E24" s="354">
        <v>80</v>
      </c>
      <c r="F24" s="344"/>
      <c r="G24" s="397" t="s">
        <v>379</v>
      </c>
    </row>
    <row r="25" spans="1:7" ht="15">
      <c r="A25" s="132"/>
      <c r="B25" s="133"/>
      <c r="C25" s="249" t="s">
        <v>244</v>
      </c>
      <c r="D25" s="353"/>
      <c r="E25" s="344">
        <v>40</v>
      </c>
      <c r="F25" s="344"/>
      <c r="G25" s="286" t="s">
        <v>248</v>
      </c>
    </row>
    <row r="26" spans="1:7" ht="24.75" customHeight="1">
      <c r="A26" s="132"/>
      <c r="B26" s="133"/>
      <c r="C26" s="140" t="s">
        <v>185</v>
      </c>
      <c r="D26" s="353"/>
      <c r="E26" s="344">
        <f>4*3.5</f>
        <v>14</v>
      </c>
      <c r="F26" s="344"/>
      <c r="G26" s="141" t="s">
        <v>249</v>
      </c>
    </row>
    <row r="27" spans="1:7" ht="22.5">
      <c r="A27" s="132"/>
      <c r="B27" s="133"/>
      <c r="C27" s="121" t="s">
        <v>245</v>
      </c>
      <c r="D27" s="353"/>
      <c r="E27" s="355"/>
      <c r="F27" s="354">
        <v>14.5</v>
      </c>
      <c r="G27" s="394" t="s">
        <v>463</v>
      </c>
    </row>
    <row r="28" spans="1:7" ht="15">
      <c r="A28" s="132"/>
      <c r="B28" s="133"/>
      <c r="C28" s="121" t="s">
        <v>246</v>
      </c>
      <c r="D28" s="353"/>
      <c r="E28" s="354">
        <v>2</v>
      </c>
      <c r="F28" s="354"/>
      <c r="G28" s="395" t="s">
        <v>462</v>
      </c>
    </row>
    <row r="29" spans="1:7" ht="15.75" thickBot="1">
      <c r="A29" s="132"/>
      <c r="B29" s="142"/>
      <c r="C29" s="143" t="s">
        <v>73</v>
      </c>
      <c r="D29" s="356"/>
      <c r="E29" s="357">
        <f>SUM(E21:E28)</f>
        <v>140</v>
      </c>
      <c r="F29" s="357">
        <f>SUM(F21:F28)</f>
        <v>17</v>
      </c>
      <c r="G29" s="144"/>
    </row>
    <row r="30" spans="1:7" ht="15.75" thickBot="1">
      <c r="A30" s="132"/>
      <c r="B30" s="142" t="s">
        <v>251</v>
      </c>
      <c r="C30" s="125"/>
      <c r="D30" s="358"/>
      <c r="E30" s="359">
        <f>E29*15</f>
        <v>2100</v>
      </c>
      <c r="F30" s="360">
        <f>F29*15</f>
        <v>255</v>
      </c>
      <c r="G30" s="396" t="s">
        <v>250</v>
      </c>
    </row>
    <row r="31" spans="1:7" ht="15">
      <c r="A31" s="132"/>
      <c r="B31" s="133"/>
      <c r="C31" s="121"/>
      <c r="D31" s="343"/>
      <c r="E31" s="361"/>
      <c r="F31" s="362"/>
      <c r="G31" s="120"/>
    </row>
    <row r="32" spans="1:7" ht="15">
      <c r="A32" s="132"/>
      <c r="B32" s="133" t="s">
        <v>254</v>
      </c>
      <c r="C32" s="121"/>
      <c r="D32" s="343"/>
      <c r="E32" s="363"/>
      <c r="F32" s="362"/>
      <c r="G32" s="193" t="s">
        <v>256</v>
      </c>
    </row>
    <row r="33" spans="1:7" ht="22.5">
      <c r="A33" s="132"/>
      <c r="B33" s="133" t="s">
        <v>253</v>
      </c>
      <c r="C33" s="121" t="s">
        <v>185</v>
      </c>
      <c r="D33" s="343"/>
      <c r="E33" s="364">
        <v>250</v>
      </c>
      <c r="F33" s="362"/>
      <c r="G33" s="398" t="s">
        <v>257</v>
      </c>
    </row>
    <row r="34" spans="1:7" ht="15">
      <c r="A34" s="132"/>
      <c r="B34" s="133"/>
      <c r="C34" s="249" t="s">
        <v>252</v>
      </c>
      <c r="D34" s="343"/>
      <c r="E34" s="365">
        <f>2500/8</f>
        <v>312.5</v>
      </c>
      <c r="F34" s="362"/>
      <c r="G34" s="270" t="s">
        <v>473</v>
      </c>
    </row>
    <row r="35" spans="1:7" ht="15">
      <c r="A35" s="132"/>
      <c r="B35" s="133"/>
      <c r="C35" s="121"/>
      <c r="D35" s="343"/>
      <c r="E35" s="363"/>
      <c r="F35" s="362"/>
      <c r="G35" s="193" t="s">
        <v>94</v>
      </c>
    </row>
    <row r="36" spans="1:7" ht="15">
      <c r="A36" s="132"/>
      <c r="B36" s="133" t="s">
        <v>207</v>
      </c>
      <c r="C36" s="121" t="s">
        <v>255</v>
      </c>
      <c r="D36" s="343"/>
      <c r="E36" s="365">
        <v>800</v>
      </c>
      <c r="F36" s="362"/>
      <c r="G36" s="122" t="s">
        <v>258</v>
      </c>
    </row>
    <row r="37" spans="1:7" ht="15.75" thickBot="1">
      <c r="A37" s="132"/>
      <c r="B37" s="133"/>
      <c r="C37" s="121"/>
      <c r="D37" s="343"/>
      <c r="E37" s="363"/>
      <c r="F37" s="362"/>
      <c r="G37" s="126" t="s">
        <v>259</v>
      </c>
    </row>
    <row r="38" spans="1:7" ht="15.75" thickBot="1">
      <c r="A38" s="132"/>
      <c r="B38" s="134" t="s">
        <v>450</v>
      </c>
      <c r="C38" s="145"/>
      <c r="D38" s="350"/>
      <c r="E38" s="391">
        <f>SUM(E31:E37)</f>
        <v>1362.5</v>
      </c>
      <c r="F38" s="366">
        <f>SUM(F31:F37)</f>
        <v>0</v>
      </c>
      <c r="G38" s="137"/>
    </row>
    <row r="39" spans="1:7" ht="15.75" thickBot="1">
      <c r="A39" s="146"/>
      <c r="B39" s="134" t="s">
        <v>364</v>
      </c>
      <c r="C39" s="145"/>
      <c r="D39" s="350"/>
      <c r="E39" s="391">
        <f>SUM(E20,E30,E38)</f>
        <v>3462.5</v>
      </c>
      <c r="F39" s="367">
        <f>SUM(F20,F30,F38)</f>
        <v>1020</v>
      </c>
      <c r="G39" s="137"/>
    </row>
    <row r="40" ht="15.75" thickBot="1"/>
    <row r="41" spans="1:5" ht="15.75" thickBot="1">
      <c r="A41" s="368" t="s">
        <v>260</v>
      </c>
      <c r="B41" s="392"/>
      <c r="C41" s="393" t="s">
        <v>365</v>
      </c>
      <c r="D41" s="147">
        <f>E39-F39</f>
        <v>2442.5</v>
      </c>
      <c r="E41" s="148" t="s">
        <v>261</v>
      </c>
    </row>
    <row r="42" ht="15.75" customHeight="1"/>
    <row r="43" spans="1:4" ht="31.5" customHeight="1">
      <c r="A43" s="709" t="s">
        <v>469</v>
      </c>
      <c r="B43" s="709"/>
      <c r="C43" s="709"/>
      <c r="D43" s="403" t="s">
        <v>461</v>
      </c>
    </row>
    <row r="44" spans="1:3" ht="15.75" customHeight="1">
      <c r="A44" s="708"/>
      <c r="B44" s="708"/>
      <c r="C44" s="708"/>
    </row>
    <row r="45" spans="2:11" ht="15">
      <c r="B45" s="149"/>
      <c r="C45" s="151"/>
      <c r="D45" s="150"/>
      <c r="I45" s="149"/>
      <c r="J45" s="151"/>
      <c r="K45" s="150"/>
    </row>
    <row r="46" spans="3:10" ht="15">
      <c r="C46" s="8"/>
      <c r="J46" s="8"/>
    </row>
    <row r="47" spans="3:10" ht="15">
      <c r="C47" s="8"/>
      <c r="J47" s="8"/>
    </row>
    <row r="54" spans="1:14" ht="15">
      <c r="A54" s="152"/>
      <c r="B54" s="14"/>
      <c r="C54" s="14"/>
      <c r="D54" s="14"/>
      <c r="E54" s="14"/>
      <c r="F54" s="14"/>
      <c r="G54" s="14"/>
      <c r="H54" s="152"/>
      <c r="I54" s="14"/>
      <c r="J54" s="14"/>
      <c r="K54" s="14"/>
      <c r="L54" s="14"/>
      <c r="M54" s="14"/>
      <c r="N54" s="14"/>
    </row>
    <row r="55" spans="1:14" ht="15">
      <c r="A55" s="153"/>
      <c r="B55" s="14"/>
      <c r="C55" s="14"/>
      <c r="D55" s="14"/>
      <c r="E55" s="14"/>
      <c r="F55" s="14"/>
      <c r="G55" s="14"/>
      <c r="H55" s="153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73"/>
      <c r="B57" s="14"/>
      <c r="C57" s="14"/>
      <c r="D57" s="14"/>
      <c r="E57" s="14"/>
      <c r="F57" s="73"/>
      <c r="G57" s="14"/>
      <c r="H57" s="73"/>
      <c r="I57" s="14"/>
      <c r="J57" s="14"/>
      <c r="K57" s="14"/>
      <c r="L57" s="14"/>
      <c r="M57" s="73"/>
      <c r="N57" s="14"/>
    </row>
    <row r="58" spans="1:1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54"/>
      <c r="B61" s="14"/>
      <c r="C61" s="14"/>
      <c r="D61" s="155"/>
      <c r="E61" s="156"/>
      <c r="F61" s="156"/>
      <c r="G61" s="157"/>
      <c r="H61" s="154"/>
      <c r="I61" s="14"/>
      <c r="J61" s="14"/>
      <c r="K61" s="155"/>
      <c r="L61" s="156"/>
      <c r="M61" s="156"/>
      <c r="N61" s="157"/>
    </row>
    <row r="62" spans="1:14" ht="15">
      <c r="A62" s="158"/>
      <c r="B62" s="158"/>
      <c r="C62" s="14"/>
      <c r="D62" s="155"/>
      <c r="E62" s="159"/>
      <c r="F62" s="159"/>
      <c r="G62" s="157"/>
      <c r="H62" s="158"/>
      <c r="I62" s="158"/>
      <c r="J62" s="14"/>
      <c r="K62" s="155"/>
      <c r="L62" s="159"/>
      <c r="M62" s="159"/>
      <c r="N62" s="157"/>
    </row>
    <row r="63" spans="1:14" ht="15">
      <c r="A63" s="94"/>
      <c r="B63" s="158"/>
      <c r="C63" s="128"/>
      <c r="D63" s="128"/>
      <c r="E63" s="128"/>
      <c r="F63" s="128"/>
      <c r="G63" s="14"/>
      <c r="H63" s="94"/>
      <c r="I63" s="158"/>
      <c r="J63" s="128"/>
      <c r="K63" s="128"/>
      <c r="L63" s="128"/>
      <c r="M63" s="128"/>
      <c r="N63" s="14"/>
    </row>
    <row r="64" spans="1:14" ht="15">
      <c r="A64" s="94"/>
      <c r="B64" s="158"/>
      <c r="C64" s="128"/>
      <c r="D64" s="128"/>
      <c r="E64" s="128"/>
      <c r="F64" s="128"/>
      <c r="G64" s="14"/>
      <c r="H64" s="94"/>
      <c r="I64" s="158"/>
      <c r="J64" s="128"/>
      <c r="K64" s="128"/>
      <c r="L64" s="128"/>
      <c r="M64" s="128"/>
      <c r="N64" s="14"/>
    </row>
    <row r="65" spans="1:14" ht="15">
      <c r="A65" s="94"/>
      <c r="B65" s="158"/>
      <c r="C65" s="128"/>
      <c r="D65" s="128"/>
      <c r="E65" s="128"/>
      <c r="F65" s="128"/>
      <c r="G65" s="14"/>
      <c r="H65" s="94"/>
      <c r="I65" s="158"/>
      <c r="J65" s="128"/>
      <c r="K65" s="128"/>
      <c r="L65" s="128"/>
      <c r="M65" s="128"/>
      <c r="N65" s="14"/>
    </row>
    <row r="66" spans="1:14" ht="15">
      <c r="A66" s="94"/>
      <c r="B66" s="158"/>
      <c r="C66" s="160"/>
      <c r="D66" s="128"/>
      <c r="E66" s="128"/>
      <c r="F66" s="128"/>
      <c r="G66" s="14"/>
      <c r="H66" s="94"/>
      <c r="I66" s="158"/>
      <c r="J66" s="160"/>
      <c r="K66" s="128"/>
      <c r="L66" s="128"/>
      <c r="M66" s="128"/>
      <c r="N66" s="14"/>
    </row>
    <row r="67" spans="1:14" ht="15">
      <c r="A67" s="94"/>
      <c r="B67" s="158"/>
      <c r="C67" s="128"/>
      <c r="D67" s="128"/>
      <c r="E67" s="128"/>
      <c r="F67" s="128"/>
      <c r="G67" s="14"/>
      <c r="H67" s="94"/>
      <c r="I67" s="158"/>
      <c r="J67" s="128"/>
      <c r="K67" s="128"/>
      <c r="L67" s="128"/>
      <c r="M67" s="128"/>
      <c r="N67" s="14"/>
    </row>
    <row r="68" spans="1:14" ht="15">
      <c r="A68" s="94"/>
      <c r="B68" s="159"/>
      <c r="C68" s="128"/>
      <c r="D68" s="128"/>
      <c r="E68" s="128"/>
      <c r="F68" s="128"/>
      <c r="G68" s="14"/>
      <c r="H68" s="94"/>
      <c r="I68" s="159"/>
      <c r="J68" s="128"/>
      <c r="K68" s="128"/>
      <c r="L68" s="128"/>
      <c r="M68" s="128"/>
      <c r="N68" s="14"/>
    </row>
    <row r="69" spans="1:14" ht="15">
      <c r="A69" s="158"/>
      <c r="B69" s="159"/>
      <c r="C69" s="160"/>
      <c r="D69" s="128"/>
      <c r="E69" s="128"/>
      <c r="F69" s="128"/>
      <c r="G69" s="14"/>
      <c r="H69" s="158"/>
      <c r="I69" s="159"/>
      <c r="J69" s="160"/>
      <c r="K69" s="128"/>
      <c r="L69" s="128"/>
      <c r="M69" s="128"/>
      <c r="N69" s="14"/>
    </row>
    <row r="70" spans="1:14" ht="15">
      <c r="A70" s="158"/>
      <c r="B70" s="159"/>
      <c r="C70" s="160"/>
      <c r="D70" s="128"/>
      <c r="E70" s="128"/>
      <c r="F70" s="128"/>
      <c r="G70" s="14"/>
      <c r="H70" s="158"/>
      <c r="I70" s="159"/>
      <c r="J70" s="160"/>
      <c r="K70" s="128"/>
      <c r="L70" s="128"/>
      <c r="M70" s="128"/>
      <c r="N70" s="14"/>
    </row>
    <row r="71" spans="1:14" ht="15">
      <c r="A71" s="158"/>
      <c r="B71" s="159"/>
      <c r="C71" s="160"/>
      <c r="D71" s="128"/>
      <c r="E71" s="128"/>
      <c r="F71" s="128"/>
      <c r="G71" s="14"/>
      <c r="H71" s="158"/>
      <c r="I71" s="159"/>
      <c r="J71" s="160"/>
      <c r="K71" s="128"/>
      <c r="L71" s="128"/>
      <c r="M71" s="128"/>
      <c r="N71" s="14"/>
    </row>
    <row r="72" spans="1:14" ht="15">
      <c r="A72" s="158"/>
      <c r="B72" s="159"/>
      <c r="C72" s="161"/>
      <c r="D72" s="128"/>
      <c r="E72" s="128"/>
      <c r="F72" s="128"/>
      <c r="G72" s="14"/>
      <c r="H72" s="158"/>
      <c r="I72" s="159"/>
      <c r="J72" s="161"/>
      <c r="K72" s="128"/>
      <c r="L72" s="128"/>
      <c r="M72" s="128"/>
      <c r="N72" s="14"/>
    </row>
    <row r="73" spans="1:14" ht="15">
      <c r="A73" s="158"/>
      <c r="B73" s="159"/>
      <c r="C73" s="128"/>
      <c r="D73" s="128"/>
      <c r="E73" s="128"/>
      <c r="F73" s="128"/>
      <c r="G73" s="14"/>
      <c r="H73" s="158"/>
      <c r="I73" s="159"/>
      <c r="J73" s="128"/>
      <c r="K73" s="128"/>
      <c r="L73" s="128"/>
      <c r="M73" s="128"/>
      <c r="N73" s="14"/>
    </row>
    <row r="74" spans="1:14" ht="15">
      <c r="A74" s="158"/>
      <c r="B74" s="159"/>
      <c r="C74" s="128"/>
      <c r="D74" s="128"/>
      <c r="E74" s="128"/>
      <c r="F74" s="128"/>
      <c r="G74" s="14"/>
      <c r="H74" s="158"/>
      <c r="I74" s="159"/>
      <c r="J74" s="128"/>
      <c r="K74" s="128"/>
      <c r="L74" s="128"/>
      <c r="M74" s="128"/>
      <c r="N74" s="14"/>
    </row>
    <row r="75" spans="1:14" ht="15">
      <c r="A75" s="158"/>
      <c r="B75" s="159"/>
      <c r="C75" s="160"/>
      <c r="D75" s="128"/>
      <c r="E75" s="128"/>
      <c r="F75" s="128"/>
      <c r="G75" s="14"/>
      <c r="H75" s="158"/>
      <c r="I75" s="159"/>
      <c r="J75" s="160"/>
      <c r="K75" s="128"/>
      <c r="L75" s="128"/>
      <c r="M75" s="128"/>
      <c r="N75" s="14"/>
    </row>
    <row r="76" spans="1:14" ht="15">
      <c r="A76" s="158"/>
      <c r="B76" s="159"/>
      <c r="C76" s="160"/>
      <c r="D76" s="128"/>
      <c r="E76" s="128"/>
      <c r="F76" s="128"/>
      <c r="G76" s="14"/>
      <c r="H76" s="158"/>
      <c r="I76" s="159"/>
      <c r="J76" s="160"/>
      <c r="K76" s="128"/>
      <c r="L76" s="128"/>
      <c r="M76" s="128"/>
      <c r="N76" s="14"/>
    </row>
    <row r="77" spans="1:14" ht="15">
      <c r="A77" s="158"/>
      <c r="B77" s="159"/>
      <c r="C77" s="160"/>
      <c r="D77" s="128"/>
      <c r="E77" s="128"/>
      <c r="F77" s="128"/>
      <c r="G77" s="14"/>
      <c r="H77" s="158"/>
      <c r="I77" s="159"/>
      <c r="J77" s="160"/>
      <c r="K77" s="128"/>
      <c r="L77" s="128"/>
      <c r="M77" s="128"/>
      <c r="N77" s="14"/>
    </row>
    <row r="78" spans="1:14" ht="15">
      <c r="A78" s="158"/>
      <c r="B78" s="159"/>
      <c r="C78" s="161"/>
      <c r="D78" s="128"/>
      <c r="E78" s="128"/>
      <c r="F78" s="128"/>
      <c r="G78" s="14"/>
      <c r="H78" s="158"/>
      <c r="I78" s="159"/>
      <c r="J78" s="161"/>
      <c r="K78" s="128"/>
      <c r="L78" s="128"/>
      <c r="M78" s="128"/>
      <c r="N78" s="14"/>
    </row>
    <row r="79" spans="1:14" ht="15">
      <c r="A79" s="158"/>
      <c r="B79" s="159"/>
      <c r="C79" s="128"/>
      <c r="D79" s="128"/>
      <c r="E79" s="128"/>
      <c r="F79" s="128"/>
      <c r="G79" s="14"/>
      <c r="H79" s="158"/>
      <c r="I79" s="159"/>
      <c r="J79" s="128"/>
      <c r="K79" s="128"/>
      <c r="L79" s="128"/>
      <c r="M79" s="128"/>
      <c r="N79" s="14"/>
    </row>
    <row r="80" spans="1:14" ht="15">
      <c r="A80" s="158"/>
      <c r="B80" s="159"/>
      <c r="C80" s="128"/>
      <c r="D80" s="128"/>
      <c r="E80" s="128"/>
      <c r="F80" s="128"/>
      <c r="G80" s="14"/>
      <c r="H80" s="158"/>
      <c r="I80" s="159"/>
      <c r="J80" s="128"/>
      <c r="K80" s="128"/>
      <c r="L80" s="128"/>
      <c r="M80" s="128"/>
      <c r="N80" s="14"/>
    </row>
    <row r="81" spans="1:14" ht="15">
      <c r="A81" s="158"/>
      <c r="B81" s="159"/>
      <c r="C81" s="128"/>
      <c r="D81" s="128"/>
      <c r="E81" s="128"/>
      <c r="F81" s="128"/>
      <c r="G81" s="14"/>
      <c r="H81" s="158"/>
      <c r="I81" s="159"/>
      <c r="J81" s="128"/>
      <c r="K81" s="128"/>
      <c r="L81" s="128"/>
      <c r="M81" s="128"/>
      <c r="N81" s="14"/>
    </row>
    <row r="82" spans="1:14" ht="15">
      <c r="A82" s="158"/>
      <c r="B82" s="159"/>
      <c r="C82" s="160"/>
      <c r="D82" s="128"/>
      <c r="E82" s="128"/>
      <c r="F82" s="128"/>
      <c r="G82" s="14"/>
      <c r="H82" s="158"/>
      <c r="I82" s="159"/>
      <c r="J82" s="160"/>
      <c r="K82" s="128"/>
      <c r="L82" s="128"/>
      <c r="M82" s="128"/>
      <c r="N82" s="14"/>
    </row>
    <row r="83" spans="1:14" ht="15">
      <c r="A83" s="158"/>
      <c r="B83" s="159"/>
      <c r="C83" s="160"/>
      <c r="D83" s="128"/>
      <c r="E83" s="128"/>
      <c r="F83" s="128"/>
      <c r="G83" s="14"/>
      <c r="H83" s="158"/>
      <c r="I83" s="159"/>
      <c r="J83" s="160"/>
      <c r="K83" s="128"/>
      <c r="L83" s="128"/>
      <c r="M83" s="128"/>
      <c r="N83" s="14"/>
    </row>
    <row r="84" spans="1:14" ht="15">
      <c r="A84" s="158"/>
      <c r="B84" s="159"/>
      <c r="C84" s="160"/>
      <c r="D84" s="128"/>
      <c r="E84" s="128"/>
      <c r="F84" s="128"/>
      <c r="G84" s="14"/>
      <c r="H84" s="158"/>
      <c r="I84" s="159"/>
      <c r="J84" s="160"/>
      <c r="K84" s="128"/>
      <c r="L84" s="128"/>
      <c r="M84" s="128"/>
      <c r="N84" s="14"/>
    </row>
    <row r="85" spans="1:14" ht="15">
      <c r="A85" s="158"/>
      <c r="B85" s="159"/>
      <c r="C85" s="161"/>
      <c r="D85" s="128"/>
      <c r="E85" s="128"/>
      <c r="F85" s="128"/>
      <c r="G85" s="14"/>
      <c r="H85" s="158"/>
      <c r="I85" s="159"/>
      <c r="J85" s="161"/>
      <c r="K85" s="128"/>
      <c r="L85" s="128"/>
      <c r="M85" s="128"/>
      <c r="N85" s="14"/>
    </row>
    <row r="86" spans="1:14" ht="15">
      <c r="A86" s="158"/>
      <c r="B86" s="159"/>
      <c r="C86" s="128"/>
      <c r="D86" s="128"/>
      <c r="E86" s="128"/>
      <c r="F86" s="128"/>
      <c r="G86" s="14"/>
      <c r="H86" s="158"/>
      <c r="I86" s="159"/>
      <c r="J86" s="128"/>
      <c r="K86" s="128"/>
      <c r="L86" s="128"/>
      <c r="M86" s="128"/>
      <c r="N86" s="14"/>
    </row>
    <row r="87" spans="1:14" ht="15">
      <c r="A87" s="158"/>
      <c r="B87" s="159"/>
      <c r="C87" s="128"/>
      <c r="D87" s="128"/>
      <c r="E87" s="128"/>
      <c r="F87" s="128"/>
      <c r="G87" s="14"/>
      <c r="H87" s="158"/>
      <c r="I87" s="159"/>
      <c r="J87" s="128"/>
      <c r="K87" s="128"/>
      <c r="L87" s="128"/>
      <c r="M87" s="128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62"/>
      <c r="B90" s="14"/>
      <c r="C90" s="14"/>
      <c r="D90" s="14"/>
      <c r="E90" s="14"/>
      <c r="F90" s="14"/>
      <c r="G90" s="14"/>
      <c r="H90" s="162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</sheetData>
  <sheetProtection/>
  <mergeCells count="6">
    <mergeCell ref="A44:C44"/>
    <mergeCell ref="A43:C43"/>
    <mergeCell ref="A3:G4"/>
    <mergeCell ref="D9:D10"/>
    <mergeCell ref="E9:F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L58"/>
  <sheetViews>
    <sheetView view="pageLayout" zoomScale="90" zoomScalePageLayoutView="90" workbookViewId="0" topLeftCell="A1">
      <selection activeCell="E15" sqref="E15"/>
    </sheetView>
  </sheetViews>
  <sheetFormatPr defaultColWidth="11.421875" defaultRowHeight="15"/>
  <cols>
    <col min="1" max="1" width="3.140625" style="0" customWidth="1"/>
    <col min="2" max="4" width="22.7109375" style="0" customWidth="1"/>
    <col min="5" max="5" width="25.00390625" style="0" customWidth="1"/>
    <col min="6" max="7" width="22.7109375" style="0" customWidth="1"/>
    <col min="8" max="8" width="4.28125" style="24" customWidth="1"/>
  </cols>
  <sheetData>
    <row r="1" spans="1:8" ht="28.5">
      <c r="A1" s="579" t="s">
        <v>411</v>
      </c>
      <c r="B1" s="579"/>
      <c r="C1" s="579"/>
      <c r="D1" s="579"/>
      <c r="E1" s="579"/>
      <c r="F1" s="579"/>
      <c r="G1" s="579"/>
      <c r="H1" s="163"/>
    </row>
    <row r="2" spans="1:12" s="51" customFormat="1" ht="15.75" customHeight="1">
      <c r="A2" s="294" t="s">
        <v>412</v>
      </c>
      <c r="B2" s="164"/>
      <c r="H2" s="165"/>
      <c r="I2" s="73"/>
      <c r="J2" s="73"/>
      <c r="K2" s="73"/>
      <c r="L2" s="73"/>
    </row>
    <row r="3" spans="9:12" ht="6.75" customHeight="1" thickBot="1">
      <c r="I3" s="14"/>
      <c r="J3" s="14"/>
      <c r="K3" s="14"/>
      <c r="L3" s="14"/>
    </row>
    <row r="4" spans="1:12" ht="25.5" customHeight="1" thickBot="1">
      <c r="A4" s="166" t="s">
        <v>31</v>
      </c>
      <c r="B4" s="490" t="s">
        <v>32</v>
      </c>
      <c r="C4" s="491" t="s">
        <v>41</v>
      </c>
      <c r="D4" s="61" t="s">
        <v>29</v>
      </c>
      <c r="E4" s="490" t="s">
        <v>30</v>
      </c>
      <c r="F4" s="491" t="s">
        <v>42</v>
      </c>
      <c r="G4" s="1"/>
      <c r="I4" s="14"/>
      <c r="J4" s="14"/>
      <c r="K4" s="14"/>
      <c r="L4" s="14"/>
    </row>
    <row r="5" spans="2:12" ht="24" customHeight="1" thickBot="1">
      <c r="B5" s="492" t="s">
        <v>135</v>
      </c>
      <c r="C5" s="618" t="s">
        <v>96</v>
      </c>
      <c r="D5" s="167"/>
      <c r="E5" s="492" t="s">
        <v>136</v>
      </c>
      <c r="F5" s="618">
        <v>40</v>
      </c>
      <c r="G5" s="1"/>
      <c r="I5" s="14"/>
      <c r="J5" s="14"/>
      <c r="K5" s="14"/>
      <c r="L5" s="14"/>
    </row>
    <row r="6" spans="2:12" ht="28.5" customHeight="1" thickBot="1">
      <c r="B6" s="493" t="s">
        <v>134</v>
      </c>
      <c r="C6" s="619" t="s">
        <v>115</v>
      </c>
      <c r="D6" s="168"/>
      <c r="E6" s="497" t="s">
        <v>74</v>
      </c>
      <c r="F6" s="620" t="s">
        <v>263</v>
      </c>
      <c r="G6" s="1"/>
      <c r="I6" s="14"/>
      <c r="J6" s="14"/>
      <c r="K6" s="14"/>
      <c r="L6" s="14"/>
    </row>
    <row r="7" spans="2:12" ht="21.75" customHeight="1" thickBot="1">
      <c r="B7" s="495" t="s">
        <v>109</v>
      </c>
      <c r="C7" s="496" t="s">
        <v>262</v>
      </c>
      <c r="D7" s="168"/>
      <c r="E7" s="497" t="s">
        <v>156</v>
      </c>
      <c r="F7" s="621">
        <v>30000</v>
      </c>
      <c r="G7" s="1"/>
      <c r="I7" s="14"/>
      <c r="J7" s="14"/>
      <c r="K7" s="14"/>
      <c r="L7" s="14"/>
    </row>
    <row r="8" spans="2:12" ht="15.75" thickBot="1">
      <c r="B8" s="169"/>
      <c r="C8" s="169"/>
      <c r="D8" s="168"/>
      <c r="E8" s="495" t="s">
        <v>139</v>
      </c>
      <c r="F8" s="622"/>
      <c r="G8" s="1"/>
      <c r="I8" s="14"/>
      <c r="J8" s="14"/>
      <c r="K8" s="14"/>
      <c r="L8" s="14"/>
    </row>
    <row r="9" spans="2:12" ht="12.75" customHeight="1">
      <c r="B9" s="1"/>
      <c r="C9" s="62"/>
      <c r="E9" s="1"/>
      <c r="F9" s="1"/>
      <c r="G9" s="1"/>
      <c r="I9" s="14"/>
      <c r="J9" s="14"/>
      <c r="K9" s="14"/>
      <c r="L9" s="14"/>
    </row>
    <row r="10" spans="1:12" ht="16.5" customHeight="1" thickBot="1">
      <c r="A10" s="64" t="s">
        <v>35</v>
      </c>
      <c r="B10" s="63" t="s">
        <v>101</v>
      </c>
      <c r="C10" s="1"/>
      <c r="D10" s="1"/>
      <c r="E10" s="1"/>
      <c r="F10" s="1"/>
      <c r="G10" s="1"/>
      <c r="I10" s="14"/>
      <c r="J10" s="14"/>
      <c r="K10" s="14"/>
      <c r="L10" s="14"/>
    </row>
    <row r="11" spans="2:12" ht="34.5" customHeight="1" thickBot="1">
      <c r="B11" s="516" t="s">
        <v>88</v>
      </c>
      <c r="C11" s="517" t="s">
        <v>160</v>
      </c>
      <c r="D11" s="635" t="s">
        <v>264</v>
      </c>
      <c r="E11" s="517" t="s">
        <v>265</v>
      </c>
      <c r="F11" s="517" t="s">
        <v>37</v>
      </c>
      <c r="G11" s="519" t="s">
        <v>43</v>
      </c>
      <c r="H11" s="76"/>
      <c r="I11" s="14"/>
      <c r="J11" s="14"/>
      <c r="K11" s="14"/>
      <c r="L11" s="14"/>
    </row>
    <row r="12" spans="2:12" ht="69.75" customHeight="1" thickBot="1">
      <c r="B12" s="630" t="s">
        <v>77</v>
      </c>
      <c r="C12" s="631" t="s">
        <v>266</v>
      </c>
      <c r="D12" s="632" t="s">
        <v>268</v>
      </c>
      <c r="E12" s="633" t="s">
        <v>271</v>
      </c>
      <c r="F12" s="634" t="s">
        <v>275</v>
      </c>
      <c r="G12" s="521" t="s">
        <v>367</v>
      </c>
      <c r="H12" s="78"/>
      <c r="I12" s="14"/>
      <c r="J12" s="14"/>
      <c r="K12" s="14"/>
      <c r="L12" s="14"/>
    </row>
    <row r="13" spans="2:12" ht="27.75" customHeight="1" thickBot="1">
      <c r="B13" s="623" t="s">
        <v>78</v>
      </c>
      <c r="C13" s="170"/>
      <c r="D13" s="288"/>
      <c r="E13" s="230" t="s">
        <v>272</v>
      </c>
      <c r="F13" s="171" t="s">
        <v>75</v>
      </c>
      <c r="G13" s="498" t="s">
        <v>276</v>
      </c>
      <c r="H13" s="78"/>
      <c r="I13" s="14"/>
      <c r="J13" s="14"/>
      <c r="K13" s="14"/>
      <c r="L13" s="14"/>
    </row>
    <row r="14" spans="2:12" ht="27.75" customHeight="1" thickBot="1">
      <c r="B14" s="623" t="s">
        <v>141</v>
      </c>
      <c r="C14" s="170"/>
      <c r="D14" s="289"/>
      <c r="E14" s="230" t="s">
        <v>273</v>
      </c>
      <c r="F14" s="65" t="s">
        <v>45</v>
      </c>
      <c r="G14" s="624"/>
      <c r="H14" s="172"/>
      <c r="I14" s="14"/>
      <c r="J14" s="14"/>
      <c r="K14" s="14"/>
      <c r="L14" s="14"/>
    </row>
    <row r="15" spans="2:12" ht="55.5" customHeight="1" thickBot="1">
      <c r="B15" s="623" t="s">
        <v>142</v>
      </c>
      <c r="C15" s="231"/>
      <c r="D15" s="290" t="s">
        <v>269</v>
      </c>
      <c r="E15" s="231"/>
      <c r="F15" s="231" t="s">
        <v>464</v>
      </c>
      <c r="G15" s="619"/>
      <c r="H15" s="172"/>
      <c r="I15" s="14"/>
      <c r="J15" s="14"/>
      <c r="K15" s="14"/>
      <c r="L15" s="14"/>
    </row>
    <row r="16" spans="2:8" s="14" customFormat="1" ht="36" customHeight="1" thickBot="1">
      <c r="B16" s="623" t="s">
        <v>162</v>
      </c>
      <c r="C16" s="230" t="s">
        <v>267</v>
      </c>
      <c r="D16" s="291" t="s">
        <v>270</v>
      </c>
      <c r="E16" s="230"/>
      <c r="F16" s="230" t="s">
        <v>45</v>
      </c>
      <c r="G16" s="625" t="s">
        <v>368</v>
      </c>
      <c r="H16" s="79"/>
    </row>
    <row r="17" spans="2:8" s="14" customFormat="1" ht="36" customHeight="1" thickBot="1">
      <c r="B17" s="623" t="s">
        <v>143</v>
      </c>
      <c r="C17" s="65" t="s">
        <v>369</v>
      </c>
      <c r="D17" s="292"/>
      <c r="E17" s="231" t="s">
        <v>370</v>
      </c>
      <c r="F17" s="231" t="s">
        <v>45</v>
      </c>
      <c r="G17" s="619"/>
      <c r="H17" s="79"/>
    </row>
    <row r="18" spans="2:12" ht="41.25" customHeight="1" thickBot="1">
      <c r="B18" s="626" t="s">
        <v>67</v>
      </c>
      <c r="C18" s="627"/>
      <c r="D18" s="628"/>
      <c r="E18" s="629" t="s">
        <v>274</v>
      </c>
      <c r="F18" s="627" t="s">
        <v>45</v>
      </c>
      <c r="G18" s="496" t="s">
        <v>277</v>
      </c>
      <c r="H18" s="78"/>
      <c r="I18" s="14"/>
      <c r="J18" s="14"/>
      <c r="K18" s="14"/>
      <c r="L18" s="14"/>
    </row>
    <row r="19" spans="2:12" ht="41.25" customHeight="1">
      <c r="B19" s="77"/>
      <c r="C19" s="78"/>
      <c r="D19" s="79"/>
      <c r="E19" s="79"/>
      <c r="F19" s="78"/>
      <c r="G19" s="78"/>
      <c r="H19" s="78"/>
      <c r="I19" s="14"/>
      <c r="J19" s="14"/>
      <c r="K19" s="14"/>
      <c r="L19" s="14"/>
    </row>
    <row r="20" spans="3:8" ht="11.25" customHeight="1">
      <c r="C20" s="8"/>
      <c r="D20" s="8"/>
      <c r="E20" s="8"/>
      <c r="F20" s="8"/>
      <c r="G20" s="8"/>
      <c r="H20" s="14"/>
    </row>
    <row r="21" spans="3:8" ht="11.25" customHeight="1">
      <c r="C21" s="8"/>
      <c r="D21" s="8"/>
      <c r="E21" s="8"/>
      <c r="F21" s="8"/>
      <c r="G21" s="8"/>
      <c r="H21" s="14"/>
    </row>
    <row r="22" spans="3:8" ht="11.25" customHeight="1">
      <c r="C22" s="8"/>
      <c r="D22" s="8"/>
      <c r="E22" s="8"/>
      <c r="F22" s="8"/>
      <c r="G22" s="8"/>
      <c r="H22" s="14"/>
    </row>
    <row r="23" spans="3:8" ht="11.25" customHeight="1">
      <c r="C23" s="8"/>
      <c r="D23" s="8"/>
      <c r="E23" s="8"/>
      <c r="F23" s="8"/>
      <c r="G23" s="8"/>
      <c r="H23" s="14"/>
    </row>
    <row r="24" spans="3:8" ht="11.25" customHeight="1">
      <c r="C24" s="8"/>
      <c r="D24" s="8"/>
      <c r="E24" s="8"/>
      <c r="F24" s="8"/>
      <c r="G24" s="8"/>
      <c r="H24" s="14"/>
    </row>
    <row r="25" spans="3:8" ht="11.25" customHeight="1">
      <c r="C25" s="8"/>
      <c r="D25" s="8"/>
      <c r="E25" s="8"/>
      <c r="F25" s="8"/>
      <c r="G25" s="8"/>
      <c r="H25" s="14"/>
    </row>
    <row r="26" spans="3:8" ht="11.25" customHeight="1">
      <c r="C26" s="8"/>
      <c r="D26" s="8"/>
      <c r="E26" s="8"/>
      <c r="F26" s="8"/>
      <c r="G26" s="8"/>
      <c r="H26" s="14"/>
    </row>
    <row r="27" spans="3:8" ht="11.25" customHeight="1">
      <c r="C27" s="8"/>
      <c r="D27" s="8"/>
      <c r="E27" s="8"/>
      <c r="F27" s="8"/>
      <c r="G27" s="8"/>
      <c r="H27" s="14"/>
    </row>
    <row r="28" spans="3:8" ht="11.25" customHeight="1">
      <c r="C28" s="8"/>
      <c r="D28" s="8"/>
      <c r="E28" s="8"/>
      <c r="F28" s="8"/>
      <c r="G28" s="8"/>
      <c r="H28" s="14"/>
    </row>
    <row r="29" spans="3:8" ht="11.25" customHeight="1">
      <c r="C29" s="8"/>
      <c r="D29" s="8"/>
      <c r="E29" s="8"/>
      <c r="F29" s="8"/>
      <c r="G29" s="8"/>
      <c r="H29" s="14"/>
    </row>
    <row r="30" spans="3:8" ht="11.25" customHeight="1">
      <c r="C30" s="8"/>
      <c r="D30" s="8"/>
      <c r="E30" s="8"/>
      <c r="F30" s="8"/>
      <c r="G30" s="8"/>
      <c r="H30" s="14"/>
    </row>
    <row r="31" spans="3:8" ht="11.25" customHeight="1">
      <c r="C31" s="8"/>
      <c r="D31" s="8"/>
      <c r="E31" s="8"/>
      <c r="F31" s="8"/>
      <c r="G31" s="8"/>
      <c r="H31" s="14"/>
    </row>
    <row r="32" spans="3:8" ht="11.25" customHeight="1">
      <c r="C32" s="8"/>
      <c r="D32" s="8"/>
      <c r="E32" s="8"/>
      <c r="F32" s="8"/>
      <c r="G32" s="8"/>
      <c r="H32" s="14"/>
    </row>
    <row r="33" spans="3:8" ht="11.25" customHeight="1">
      <c r="C33" s="8"/>
      <c r="D33" s="8"/>
      <c r="E33" s="8"/>
      <c r="F33" s="8"/>
      <c r="G33" s="8"/>
      <c r="H33" s="14"/>
    </row>
    <row r="34" spans="3:8" ht="11.25" customHeight="1">
      <c r="C34" s="8"/>
      <c r="D34" s="8"/>
      <c r="E34" s="8"/>
      <c r="F34" s="8"/>
      <c r="G34" s="8"/>
      <c r="H34" s="14"/>
    </row>
    <row r="35" spans="3:8" ht="11.25" customHeight="1">
      <c r="C35" s="8"/>
      <c r="D35" s="8"/>
      <c r="E35" s="8"/>
      <c r="F35" s="8"/>
      <c r="G35" s="8"/>
      <c r="H35" s="14"/>
    </row>
    <row r="36" spans="3:8" ht="11.25" customHeight="1">
      <c r="C36" s="8"/>
      <c r="D36" s="8"/>
      <c r="E36" s="8"/>
      <c r="F36" s="8"/>
      <c r="G36" s="8"/>
      <c r="H36" s="14"/>
    </row>
    <row r="37" spans="3:8" ht="11.25" customHeight="1">
      <c r="C37" s="8"/>
      <c r="D37" s="8"/>
      <c r="E37" s="8"/>
      <c r="F37" s="8"/>
      <c r="G37" s="8"/>
      <c r="H37" s="14"/>
    </row>
    <row r="38" spans="3:8" ht="11.25" customHeight="1">
      <c r="C38" s="8"/>
      <c r="D38" s="8"/>
      <c r="E38" s="8"/>
      <c r="F38" s="8"/>
      <c r="G38" s="8"/>
      <c r="H38" s="14"/>
    </row>
    <row r="39" spans="3:8" ht="11.25" customHeight="1">
      <c r="C39" s="8"/>
      <c r="D39" s="8"/>
      <c r="E39" s="8"/>
      <c r="F39" s="8"/>
      <c r="G39" s="8"/>
      <c r="H39" s="14"/>
    </row>
    <row r="40" spans="3:8" ht="11.25" customHeight="1">
      <c r="C40" s="8"/>
      <c r="D40" s="8"/>
      <c r="E40" s="8"/>
      <c r="F40" s="8"/>
      <c r="G40" s="8"/>
      <c r="H40" s="14"/>
    </row>
    <row r="41" spans="3:8" ht="11.25" customHeight="1">
      <c r="C41" s="8"/>
      <c r="D41" s="8"/>
      <c r="E41" s="8"/>
      <c r="F41" s="8"/>
      <c r="G41" s="8"/>
      <c r="H41" s="14"/>
    </row>
    <row r="42" spans="3:8" ht="11.25" customHeight="1">
      <c r="C42" s="8"/>
      <c r="D42" s="8"/>
      <c r="E42" s="8"/>
      <c r="F42" s="8"/>
      <c r="G42" s="8"/>
      <c r="H42" s="14"/>
    </row>
    <row r="43" spans="3:8" ht="15">
      <c r="C43" s="80"/>
      <c r="D43" s="80"/>
      <c r="E43" s="80"/>
      <c r="F43" s="80"/>
      <c r="G43" s="80"/>
      <c r="H43" s="80"/>
    </row>
    <row r="44" spans="3:8" ht="15">
      <c r="C44" s="80"/>
      <c r="D44" s="80"/>
      <c r="E44" s="80"/>
      <c r="F44" s="80"/>
      <c r="G44" s="80"/>
      <c r="H44" s="80"/>
    </row>
    <row r="45" spans="3:8" ht="15">
      <c r="C45" s="80"/>
      <c r="D45" s="80"/>
      <c r="E45" s="80"/>
      <c r="F45" s="80"/>
      <c r="G45" s="80"/>
      <c r="H45" s="80"/>
    </row>
    <row r="46" spans="3:8" ht="15">
      <c r="C46" s="80"/>
      <c r="D46" s="80"/>
      <c r="E46" s="80"/>
      <c r="F46" s="80"/>
      <c r="G46" s="80"/>
      <c r="H46" s="80"/>
    </row>
    <row r="47" spans="3:8" ht="15">
      <c r="C47" s="80"/>
      <c r="D47" s="80"/>
      <c r="E47" s="80"/>
      <c r="F47" s="80"/>
      <c r="G47" s="80"/>
      <c r="H47" s="80"/>
    </row>
    <row r="48" spans="3:8" ht="15">
      <c r="C48" s="80"/>
      <c r="D48" s="80"/>
      <c r="E48" s="80"/>
      <c r="F48" s="80"/>
      <c r="G48" s="80"/>
      <c r="H48" s="80"/>
    </row>
    <row r="49" spans="3:8" ht="15">
      <c r="C49" s="80"/>
      <c r="D49" s="80"/>
      <c r="E49" s="80"/>
      <c r="F49" s="80"/>
      <c r="G49" s="80"/>
      <c r="H49" s="80"/>
    </row>
    <row r="50" spans="3:8" ht="15">
      <c r="C50" s="80"/>
      <c r="D50" s="80"/>
      <c r="E50" s="80"/>
      <c r="F50" s="80"/>
      <c r="G50" s="80"/>
      <c r="H50" s="80"/>
    </row>
    <row r="51" spans="3:8" ht="15">
      <c r="C51" s="80"/>
      <c r="D51" s="80"/>
      <c r="E51" s="80"/>
      <c r="F51" s="80"/>
      <c r="G51" s="80"/>
      <c r="H51" s="80"/>
    </row>
    <row r="52" spans="3:8" ht="15">
      <c r="C52" s="80"/>
      <c r="D52" s="80"/>
      <c r="E52" s="80"/>
      <c r="F52" s="80"/>
      <c r="G52" s="80"/>
      <c r="H52" s="80"/>
    </row>
    <row r="53" spans="3:8" ht="15">
      <c r="C53" s="80"/>
      <c r="D53" s="80"/>
      <c r="E53" s="80"/>
      <c r="F53" s="80"/>
      <c r="G53" s="80"/>
      <c r="H53" s="80"/>
    </row>
    <row r="54" spans="3:8" ht="15">
      <c r="C54" s="80"/>
      <c r="D54" s="80"/>
      <c r="E54" s="80"/>
      <c r="F54" s="80"/>
      <c r="G54" s="80"/>
      <c r="H54" s="80"/>
    </row>
    <row r="55" spans="3:8" ht="15">
      <c r="C55" s="80"/>
      <c r="D55" s="80"/>
      <c r="E55" s="80"/>
      <c r="F55" s="80"/>
      <c r="G55" s="80"/>
      <c r="H55" s="80"/>
    </row>
    <row r="56" spans="3:8" ht="15">
      <c r="C56" s="80"/>
      <c r="D56" s="80"/>
      <c r="E56" s="80"/>
      <c r="F56" s="80"/>
      <c r="G56" s="80"/>
      <c r="H56" s="80"/>
    </row>
    <row r="57" spans="3:8" ht="15">
      <c r="C57" s="80"/>
      <c r="D57" s="80"/>
      <c r="E57" s="80"/>
      <c r="F57" s="80"/>
      <c r="G57" s="80"/>
      <c r="H57" s="80"/>
    </row>
    <row r="58" spans="3:8" ht="15">
      <c r="C58" s="80"/>
      <c r="D58" s="80"/>
      <c r="E58" s="80"/>
      <c r="F58" s="80"/>
      <c r="G58" s="80"/>
      <c r="H58" s="80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J38"/>
  <sheetViews>
    <sheetView view="pageLayout" zoomScale="85" zoomScaleNormal="70" zoomScalePageLayoutView="85" workbookViewId="0" topLeftCell="E4">
      <selection activeCell="G43" sqref="G43"/>
    </sheetView>
  </sheetViews>
  <sheetFormatPr defaultColWidth="11.421875" defaultRowHeight="15"/>
  <cols>
    <col min="1" max="1" width="4.00390625" style="0" customWidth="1"/>
    <col min="2" max="2" width="25.57421875" style="0" customWidth="1"/>
    <col min="3" max="3" width="36.140625" style="0" customWidth="1"/>
    <col min="4" max="4" width="35.28125" style="0" customWidth="1"/>
    <col min="5" max="5" width="40.8515625" style="0" customWidth="1"/>
    <col min="6" max="6" width="3.28125" style="0" customWidth="1"/>
    <col min="7" max="7" width="42.7109375" style="0" customWidth="1"/>
    <col min="8" max="8" width="25.7109375" style="0" customWidth="1"/>
    <col min="9" max="9" width="23.8515625" style="0" customWidth="1"/>
    <col min="10" max="10" width="25.140625" style="0" customWidth="1"/>
  </cols>
  <sheetData>
    <row r="1" spans="1:9" ht="31.5">
      <c r="A1" s="468" t="s">
        <v>414</v>
      </c>
      <c r="B1" s="173"/>
      <c r="C1" s="173"/>
      <c r="D1" s="173"/>
      <c r="E1" s="173"/>
      <c r="F1" s="468" t="s">
        <v>414</v>
      </c>
      <c r="H1" s="82"/>
      <c r="I1" s="82"/>
    </row>
    <row r="2" spans="1:9" ht="15.75" customHeight="1">
      <c r="A2" s="294" t="s">
        <v>413</v>
      </c>
      <c r="B2" s="206"/>
      <c r="C2" s="206"/>
      <c r="D2" s="206"/>
      <c r="E2" s="206"/>
      <c r="F2" s="294" t="s">
        <v>413</v>
      </c>
      <c r="H2" s="207"/>
      <c r="I2" s="207"/>
    </row>
    <row r="3" spans="1:10" ht="13.5" customHeight="1">
      <c r="A3" s="307"/>
      <c r="B3" s="233"/>
      <c r="C3" s="211"/>
      <c r="D3" s="211"/>
      <c r="F3" s="302" t="s">
        <v>82</v>
      </c>
      <c r="H3" s="208"/>
      <c r="I3" s="208"/>
      <c r="J3" s="208"/>
    </row>
    <row r="4" spans="1:10" ht="15.75">
      <c r="A4" s="8"/>
      <c r="B4" s="173"/>
      <c r="C4" s="211"/>
      <c r="D4" s="211"/>
      <c r="G4" s="308" t="s">
        <v>46</v>
      </c>
      <c r="H4" s="308" t="s">
        <v>47</v>
      </c>
      <c r="I4" s="325" t="s">
        <v>101</v>
      </c>
      <c r="J4" s="208"/>
    </row>
    <row r="5" spans="1:10" ht="15.75">
      <c r="A5" s="212"/>
      <c r="B5" s="295"/>
      <c r="C5" s="212"/>
      <c r="D5" s="212"/>
      <c r="G5" s="309" t="s">
        <v>181</v>
      </c>
      <c r="H5" s="369" t="s">
        <v>465</v>
      </c>
      <c r="I5" s="370" t="s">
        <v>278</v>
      </c>
      <c r="J5" s="208"/>
    </row>
    <row r="6" spans="1:10" ht="15">
      <c r="A6" s="174"/>
      <c r="B6" s="174"/>
      <c r="C6" s="212"/>
      <c r="D6" s="372" t="s">
        <v>52</v>
      </c>
      <c r="E6" s="205" t="s">
        <v>54</v>
      </c>
      <c r="G6" s="309" t="s">
        <v>177</v>
      </c>
      <c r="H6" s="370" t="s">
        <v>338</v>
      </c>
      <c r="I6" s="370" t="s">
        <v>371</v>
      </c>
      <c r="J6" s="208"/>
    </row>
    <row r="7" spans="1:10" ht="15">
      <c r="A7" s="212"/>
      <c r="B7" s="212"/>
      <c r="C7" s="213"/>
      <c r="D7" s="213"/>
      <c r="E7" s="371" t="s">
        <v>100</v>
      </c>
      <c r="G7" s="309" t="s">
        <v>58</v>
      </c>
      <c r="H7" s="370" t="s">
        <v>90</v>
      </c>
      <c r="I7" s="370" t="s">
        <v>279</v>
      </c>
      <c r="J7" s="208"/>
    </row>
    <row r="8" spans="1:10" ht="48">
      <c r="A8" s="212"/>
      <c r="B8" s="213"/>
      <c r="C8" s="213"/>
      <c r="D8" s="213"/>
      <c r="E8" s="330"/>
      <c r="G8" s="309" t="s">
        <v>24</v>
      </c>
      <c r="H8" s="370" t="s">
        <v>280</v>
      </c>
      <c r="I8" s="370" t="s">
        <v>281</v>
      </c>
      <c r="J8" s="208"/>
    </row>
    <row r="9" spans="7:10" ht="15">
      <c r="G9" s="309" t="s">
        <v>178</v>
      </c>
      <c r="H9" s="370" t="s">
        <v>129</v>
      </c>
      <c r="I9" s="370" t="s">
        <v>185</v>
      </c>
      <c r="J9" s="208"/>
    </row>
    <row r="10" spans="1:10" ht="15">
      <c r="A10" s="210"/>
      <c r="G10" s="309" t="s">
        <v>179</v>
      </c>
      <c r="H10" s="370"/>
      <c r="I10" s="370" t="s">
        <v>295</v>
      </c>
      <c r="J10" s="208"/>
    </row>
    <row r="11" spans="1:10" ht="15">
      <c r="A11" s="211"/>
      <c r="G11" s="309" t="s">
        <v>180</v>
      </c>
      <c r="H11" s="370" t="s">
        <v>183</v>
      </c>
      <c r="I11" s="370"/>
      <c r="J11" s="208"/>
    </row>
    <row r="12" spans="1:10" ht="12" customHeight="1">
      <c r="A12" s="8"/>
      <c r="G12" s="208"/>
      <c r="H12" s="208"/>
      <c r="I12" s="208"/>
      <c r="J12" s="208"/>
    </row>
    <row r="13" spans="1:10" ht="14.25" customHeight="1" thickBot="1">
      <c r="A13" s="8"/>
      <c r="F13" s="202" t="s">
        <v>97</v>
      </c>
      <c r="H13" s="208"/>
      <c r="I13" s="208"/>
      <c r="J13" s="208"/>
    </row>
    <row r="14" spans="1:10" ht="11.25" customHeight="1">
      <c r="A14" s="8"/>
      <c r="G14" s="722" t="s">
        <v>58</v>
      </c>
      <c r="H14" s="636" t="s">
        <v>282</v>
      </c>
      <c r="I14" s="310"/>
      <c r="J14" s="311"/>
    </row>
    <row r="15" spans="1:10" ht="11.25" customHeight="1">
      <c r="A15" s="8"/>
      <c r="G15" s="723"/>
      <c r="H15" s="637" t="s">
        <v>372</v>
      </c>
      <c r="I15" s="312"/>
      <c r="J15" s="313"/>
    </row>
    <row r="16" spans="1:10" ht="11.25" customHeight="1" thickBot="1">
      <c r="A16" s="8"/>
      <c r="G16" s="724"/>
      <c r="H16" s="638"/>
      <c r="I16" s="314"/>
      <c r="J16" s="315"/>
    </row>
    <row r="17" spans="7:10" ht="11.25" customHeight="1">
      <c r="G17" s="722" t="s">
        <v>59</v>
      </c>
      <c r="H17" s="310" t="s">
        <v>283</v>
      </c>
      <c r="I17" s="310"/>
      <c r="J17" s="311"/>
    </row>
    <row r="18" spans="7:10" ht="11.25" customHeight="1">
      <c r="G18" s="723"/>
      <c r="H18" s="312"/>
      <c r="I18" s="312"/>
      <c r="J18" s="313"/>
    </row>
    <row r="19" spans="4:10" ht="11.25" customHeight="1" thickBot="1">
      <c r="D19" s="205"/>
      <c r="G19" s="724"/>
      <c r="H19" s="316"/>
      <c r="I19" s="316"/>
      <c r="J19" s="317"/>
    </row>
    <row r="20" spans="4:10" ht="11.25" customHeight="1">
      <c r="D20" s="208"/>
      <c r="G20" s="722" t="s">
        <v>60</v>
      </c>
      <c r="H20" s="637" t="s">
        <v>373</v>
      </c>
      <c r="I20" s="312"/>
      <c r="J20" s="313"/>
    </row>
    <row r="21" spans="4:10" ht="11.25" customHeight="1">
      <c r="D21" s="209"/>
      <c r="G21" s="723"/>
      <c r="H21" s="637"/>
      <c r="I21" s="312"/>
      <c r="J21" s="313"/>
    </row>
    <row r="22" spans="7:10" ht="11.25" customHeight="1" thickBot="1">
      <c r="G22" s="724"/>
      <c r="H22" s="639"/>
      <c r="I22" s="314"/>
      <c r="J22" s="315"/>
    </row>
    <row r="23" spans="7:10" ht="11.25" customHeight="1">
      <c r="G23" s="722" t="s">
        <v>76</v>
      </c>
      <c r="H23" s="636" t="s">
        <v>284</v>
      </c>
      <c r="I23" s="310"/>
      <c r="J23" s="311"/>
    </row>
    <row r="24" spans="7:10" ht="11.25" customHeight="1">
      <c r="G24" s="723"/>
      <c r="H24" s="637" t="s">
        <v>472</v>
      </c>
      <c r="I24" s="312"/>
      <c r="J24" s="313"/>
    </row>
    <row r="25" spans="7:10" ht="11.25" customHeight="1" thickBot="1">
      <c r="G25" s="724"/>
      <c r="H25" s="638"/>
      <c r="I25" s="314"/>
      <c r="J25" s="315"/>
    </row>
    <row r="26" ht="11.25" customHeight="1"/>
    <row r="27" spans="6:10" ht="12.75" customHeight="1" thickBot="1">
      <c r="F27" s="318" t="s">
        <v>98</v>
      </c>
      <c r="H27" s="207"/>
      <c r="I27" s="207"/>
      <c r="J27" s="207"/>
    </row>
    <row r="28" spans="7:10" ht="15.75" thickBot="1">
      <c r="G28" s="232" t="s">
        <v>48</v>
      </c>
      <c r="H28" s="232" t="s">
        <v>189</v>
      </c>
      <c r="I28" s="373" t="s">
        <v>99</v>
      </c>
      <c r="J28" s="374" t="s">
        <v>101</v>
      </c>
    </row>
    <row r="29" spans="7:10" ht="24">
      <c r="G29" s="227" t="s">
        <v>49</v>
      </c>
      <c r="H29" s="228" t="s">
        <v>193</v>
      </c>
      <c r="I29" s="234" t="s">
        <v>50</v>
      </c>
      <c r="J29" s="235" t="s">
        <v>50</v>
      </c>
    </row>
    <row r="30" spans="7:10" ht="24">
      <c r="G30" s="224" t="s">
        <v>51</v>
      </c>
      <c r="H30" s="228" t="s">
        <v>193</v>
      </c>
      <c r="I30" s="236"/>
      <c r="J30" s="237"/>
    </row>
    <row r="31" spans="7:10" ht="24">
      <c r="G31" s="224" t="s">
        <v>53</v>
      </c>
      <c r="H31" s="228" t="s">
        <v>193</v>
      </c>
      <c r="I31" s="236" t="s">
        <v>50</v>
      </c>
      <c r="J31" s="237" t="s">
        <v>50</v>
      </c>
    </row>
    <row r="32" spans="7:10" ht="24">
      <c r="G32" s="226" t="s">
        <v>190</v>
      </c>
      <c r="H32" s="226" t="s">
        <v>194</v>
      </c>
      <c r="I32" s="238"/>
      <c r="J32" s="239"/>
    </row>
    <row r="33" spans="7:10" ht="24">
      <c r="G33" s="224" t="s">
        <v>191</v>
      </c>
      <c r="H33" s="225" t="s">
        <v>196</v>
      </c>
      <c r="I33" s="236"/>
      <c r="J33" s="237" t="s">
        <v>50</v>
      </c>
    </row>
    <row r="34" spans="7:10" ht="15">
      <c r="G34" s="240" t="s">
        <v>55</v>
      </c>
      <c r="H34" s="225" t="s">
        <v>418</v>
      </c>
      <c r="I34" s="236" t="s">
        <v>50</v>
      </c>
      <c r="J34" s="237" t="s">
        <v>50</v>
      </c>
    </row>
    <row r="35" spans="7:10" ht="15">
      <c r="G35" s="224" t="s">
        <v>81</v>
      </c>
      <c r="H35" s="225" t="s">
        <v>196</v>
      </c>
      <c r="I35" s="236" t="s">
        <v>50</v>
      </c>
      <c r="J35" s="237" t="s">
        <v>50</v>
      </c>
    </row>
    <row r="36" spans="7:10" ht="15">
      <c r="G36" s="224" t="s">
        <v>56</v>
      </c>
      <c r="H36" s="225" t="s">
        <v>195</v>
      </c>
      <c r="I36" s="236"/>
      <c r="J36" s="237" t="s">
        <v>50</v>
      </c>
    </row>
    <row r="37" spans="7:10" ht="15">
      <c r="G37" s="227" t="s">
        <v>57</v>
      </c>
      <c r="H37" s="228" t="s">
        <v>195</v>
      </c>
      <c r="I37" s="234" t="s">
        <v>50</v>
      </c>
      <c r="J37" s="235" t="s">
        <v>50</v>
      </c>
    </row>
    <row r="38" spans="7:10" ht="15.75" thickBot="1">
      <c r="G38" s="375" t="s">
        <v>192</v>
      </c>
      <c r="H38" s="229"/>
      <c r="I38" s="241"/>
      <c r="J38" s="242"/>
    </row>
  </sheetData>
  <sheetProtection/>
  <mergeCells count="4">
    <mergeCell ref="G20:G22"/>
    <mergeCell ref="G23:G25"/>
    <mergeCell ref="G14:G16"/>
    <mergeCell ref="G17:G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J51"/>
  <sheetViews>
    <sheetView view="pageLayout" zoomScale="110" zoomScaleNormal="70" zoomScalePageLayoutView="110" workbookViewId="0" topLeftCell="A1">
      <selection activeCell="M14" sqref="M14"/>
    </sheetView>
  </sheetViews>
  <sheetFormatPr defaultColWidth="11.421875" defaultRowHeight="15"/>
  <cols>
    <col min="3" max="3" width="10.57421875" style="0" customWidth="1"/>
    <col min="4" max="4" width="10.00390625" style="0" customWidth="1"/>
    <col min="5" max="5" width="9.421875" style="0" customWidth="1"/>
    <col min="6" max="7" width="4.8515625" style="0" customWidth="1"/>
    <col min="8" max="8" width="4.421875" style="0" customWidth="1"/>
    <col min="9" max="9" width="5.28125" style="0" customWidth="1"/>
    <col min="10" max="10" width="27.00390625" style="0" customWidth="1"/>
  </cols>
  <sheetData>
    <row r="1" spans="1:2" s="84" customFormat="1" ht="26.25">
      <c r="A1" s="652" t="s">
        <v>432</v>
      </c>
      <c r="B1" s="83"/>
    </row>
    <row r="2" spans="1:2" ht="15.75" customHeight="1">
      <c r="A2" s="402" t="s">
        <v>413</v>
      </c>
      <c r="B2" s="3"/>
    </row>
    <row r="3" ht="15" customHeight="1"/>
    <row r="4" ht="15.75">
      <c r="A4" s="243" t="s">
        <v>285</v>
      </c>
    </row>
    <row r="5" spans="1:2" ht="15">
      <c r="A5" s="3"/>
      <c r="B5" s="3"/>
    </row>
    <row r="6" spans="1:8" ht="15">
      <c r="A6" s="3" t="s">
        <v>103</v>
      </c>
      <c r="B6" s="3"/>
      <c r="C6" s="264"/>
      <c r="D6" s="264"/>
      <c r="E6" s="3" t="s">
        <v>120</v>
      </c>
      <c r="F6" s="732"/>
      <c r="G6" s="733"/>
      <c r="H6" s="733"/>
    </row>
    <row r="7" spans="1:2" ht="15.75" thickBot="1">
      <c r="A7" s="3"/>
      <c r="B7" s="3"/>
    </row>
    <row r="8" spans="1:10" ht="24.75" customHeight="1" thickBot="1">
      <c r="A8" s="580"/>
      <c r="B8" s="580"/>
      <c r="C8" s="580"/>
      <c r="D8" s="734" t="s">
        <v>47</v>
      </c>
      <c r="E8" s="734"/>
      <c r="F8" s="735" t="s">
        <v>101</v>
      </c>
      <c r="G8" s="735"/>
      <c r="H8" s="735"/>
      <c r="I8" s="735"/>
      <c r="J8" s="736" t="s">
        <v>200</v>
      </c>
    </row>
    <row r="9" spans="1:10" ht="48.75" customHeight="1" thickBot="1">
      <c r="A9" s="580"/>
      <c r="B9" s="580"/>
      <c r="C9" s="580"/>
      <c r="D9" s="581" t="s">
        <v>198</v>
      </c>
      <c r="E9" s="582" t="s">
        <v>199</v>
      </c>
      <c r="F9" s="737" t="s">
        <v>198</v>
      </c>
      <c r="G9" s="737"/>
      <c r="H9" s="737" t="s">
        <v>199</v>
      </c>
      <c r="I9" s="737"/>
      <c r="J9" s="736"/>
    </row>
    <row r="10" spans="1:10" ht="52.5" customHeight="1" thickBot="1">
      <c r="A10" s="616" t="s">
        <v>201</v>
      </c>
      <c r="B10" s="616" t="s">
        <v>202</v>
      </c>
      <c r="C10" s="616" t="s">
        <v>286</v>
      </c>
      <c r="D10" s="583"/>
      <c r="E10" s="584"/>
      <c r="F10" s="585" t="s">
        <v>203</v>
      </c>
      <c r="G10" s="585" t="s">
        <v>204</v>
      </c>
      <c r="H10" s="586" t="s">
        <v>203</v>
      </c>
      <c r="I10" s="586" t="s">
        <v>204</v>
      </c>
      <c r="J10" s="587"/>
    </row>
    <row r="11" spans="1:10" ht="15.75" thickBot="1">
      <c r="A11" s="588"/>
      <c r="B11" s="589"/>
      <c r="C11" s="588"/>
      <c r="D11" s="580"/>
      <c r="E11" s="590"/>
      <c r="F11" s="589"/>
      <c r="G11" s="589"/>
      <c r="H11" s="591"/>
      <c r="I11" s="591"/>
      <c r="J11" s="587"/>
    </row>
    <row r="12" spans="1:10" ht="15.75" thickBot="1">
      <c r="A12" s="592" t="s">
        <v>63</v>
      </c>
      <c r="B12" s="592" t="s">
        <v>77</v>
      </c>
      <c r="C12" s="580"/>
      <c r="D12" s="593">
        <v>16.5</v>
      </c>
      <c r="E12" s="594"/>
      <c r="F12" s="595"/>
      <c r="G12" s="739">
        <v>19</v>
      </c>
      <c r="H12" s="594"/>
      <c r="I12" s="594"/>
      <c r="J12" s="587"/>
    </row>
    <row r="13" spans="1:10" ht="15.75" thickBot="1">
      <c r="A13" s="589"/>
      <c r="B13" s="592" t="s">
        <v>78</v>
      </c>
      <c r="C13" s="580"/>
      <c r="D13" s="593">
        <v>5.5</v>
      </c>
      <c r="E13" s="594"/>
      <c r="F13" s="595"/>
      <c r="G13" s="739"/>
      <c r="H13" s="594"/>
      <c r="I13" s="594"/>
      <c r="J13" s="587"/>
    </row>
    <row r="14" spans="1:10" ht="15.75" thickBot="1">
      <c r="A14" s="589"/>
      <c r="B14" s="592" t="s">
        <v>205</v>
      </c>
      <c r="C14" s="580"/>
      <c r="D14" s="593">
        <v>2</v>
      </c>
      <c r="E14" s="594"/>
      <c r="F14" s="595"/>
      <c r="G14" s="595">
        <v>2</v>
      </c>
      <c r="H14" s="594"/>
      <c r="I14" s="594"/>
      <c r="J14" s="587"/>
    </row>
    <row r="15" spans="1:10" ht="15.75" thickBot="1">
      <c r="A15" s="589"/>
      <c r="B15" s="592"/>
      <c r="C15" s="580"/>
      <c r="D15" s="593"/>
      <c r="E15" s="594"/>
      <c r="F15" s="595"/>
      <c r="G15" s="595"/>
      <c r="H15" s="594"/>
      <c r="I15" s="594"/>
      <c r="J15" s="587"/>
    </row>
    <row r="16" spans="1:10" ht="15.75" thickBot="1">
      <c r="A16" s="589"/>
      <c r="B16" s="592"/>
      <c r="C16" s="580"/>
      <c r="D16" s="593"/>
      <c r="E16" s="594"/>
      <c r="F16" s="595"/>
      <c r="G16" s="595"/>
      <c r="H16" s="594"/>
      <c r="I16" s="594"/>
      <c r="J16" s="587"/>
    </row>
    <row r="17" spans="1:10" ht="15.75" thickBot="1">
      <c r="A17" s="596" t="s">
        <v>64</v>
      </c>
      <c r="B17" s="580"/>
      <c r="C17" s="580"/>
      <c r="D17" s="597">
        <f>SUM(D12:D16)</f>
        <v>24</v>
      </c>
      <c r="E17" s="598"/>
      <c r="F17" s="599"/>
      <c r="G17" s="599">
        <f>G12+G14+G15+G16</f>
        <v>21</v>
      </c>
      <c r="H17" s="598"/>
      <c r="I17" s="598"/>
      <c r="J17" s="587"/>
    </row>
    <row r="18" spans="1:10" ht="15.75" thickBot="1">
      <c r="A18" s="589"/>
      <c r="B18" s="589"/>
      <c r="C18" s="580"/>
      <c r="D18" s="600"/>
      <c r="E18" s="594"/>
      <c r="F18" s="600"/>
      <c r="G18" s="600"/>
      <c r="H18" s="594"/>
      <c r="I18" s="594"/>
      <c r="J18" s="587"/>
    </row>
    <row r="19" spans="1:10" ht="15.75" thickBot="1">
      <c r="A19" s="592" t="s">
        <v>65</v>
      </c>
      <c r="B19" s="592" t="s">
        <v>142</v>
      </c>
      <c r="C19" s="587"/>
      <c r="D19" s="593">
        <v>4</v>
      </c>
      <c r="E19" s="594"/>
      <c r="F19" s="595"/>
      <c r="G19" s="595">
        <v>0</v>
      </c>
      <c r="H19" s="594"/>
      <c r="I19" s="594"/>
      <c r="J19" s="587"/>
    </row>
    <row r="20" spans="1:10" ht="15.75" thickBot="1">
      <c r="A20" s="589"/>
      <c r="B20" s="592" t="s">
        <v>162</v>
      </c>
      <c r="C20" s="587"/>
      <c r="D20" s="593">
        <v>4</v>
      </c>
      <c r="E20" s="601"/>
      <c r="F20" s="595"/>
      <c r="G20" s="595">
        <v>4</v>
      </c>
      <c r="H20" s="601"/>
      <c r="I20" s="594"/>
      <c r="J20" s="602"/>
    </row>
    <row r="21" spans="1:10" ht="15.75" thickBot="1">
      <c r="A21" s="589"/>
      <c r="B21" s="592" t="s">
        <v>143</v>
      </c>
      <c r="C21" s="587"/>
      <c r="D21" s="593">
        <v>1</v>
      </c>
      <c r="E21" s="594"/>
      <c r="F21" s="595"/>
      <c r="G21" s="595">
        <v>1</v>
      </c>
      <c r="H21" s="594"/>
      <c r="I21" s="594"/>
      <c r="J21" s="602"/>
    </row>
    <row r="22" spans="1:10" ht="15.75" thickBot="1">
      <c r="A22" s="589"/>
      <c r="B22" s="592"/>
      <c r="C22" s="587"/>
      <c r="D22" s="593"/>
      <c r="E22" s="594"/>
      <c r="F22" s="595"/>
      <c r="G22" s="595"/>
      <c r="H22" s="594"/>
      <c r="I22" s="594"/>
      <c r="J22" s="602"/>
    </row>
    <row r="23" spans="1:10" ht="15.75" thickBot="1">
      <c r="A23" s="589"/>
      <c r="B23" s="592"/>
      <c r="C23" s="580"/>
      <c r="D23" s="593"/>
      <c r="E23" s="594"/>
      <c r="F23" s="595"/>
      <c r="G23" s="595"/>
      <c r="H23" s="594"/>
      <c r="I23" s="594"/>
      <c r="J23" s="587"/>
    </row>
    <row r="24" spans="1:10" ht="15.75" thickBot="1">
      <c r="A24" s="596" t="s">
        <v>66</v>
      </c>
      <c r="B24" s="580"/>
      <c r="C24" s="580"/>
      <c r="D24" s="597">
        <f>SUM(D19:D23)</f>
        <v>9</v>
      </c>
      <c r="E24" s="598"/>
      <c r="F24" s="599"/>
      <c r="G24" s="599">
        <f>SUM(G19:G23)</f>
        <v>5</v>
      </c>
      <c r="H24" s="598"/>
      <c r="I24" s="598"/>
      <c r="J24" s="587"/>
    </row>
    <row r="25" spans="1:10" ht="15.75" thickBot="1">
      <c r="A25" s="589"/>
      <c r="B25" s="589"/>
      <c r="C25" s="580"/>
      <c r="D25" s="600"/>
      <c r="E25" s="594"/>
      <c r="F25" s="600"/>
      <c r="G25" s="600"/>
      <c r="H25" s="594"/>
      <c r="I25" s="594"/>
      <c r="J25" s="587"/>
    </row>
    <row r="26" spans="1:10" ht="15.75" thickBot="1">
      <c r="A26" s="592" t="s">
        <v>67</v>
      </c>
      <c r="B26" s="589"/>
      <c r="C26" s="580"/>
      <c r="D26" s="603">
        <v>1.2</v>
      </c>
      <c r="E26" s="594"/>
      <c r="F26" s="595"/>
      <c r="G26" s="604">
        <v>1.2</v>
      </c>
      <c r="H26" s="594"/>
      <c r="I26" s="594"/>
      <c r="J26" s="587"/>
    </row>
    <row r="27" spans="1:10" ht="15.75" thickBot="1">
      <c r="A27" s="596"/>
      <c r="B27" s="589"/>
      <c r="C27" s="580"/>
      <c r="D27" s="593"/>
      <c r="E27" s="594"/>
      <c r="F27" s="595"/>
      <c r="G27" s="595"/>
      <c r="H27" s="594"/>
      <c r="I27" s="594"/>
      <c r="J27" s="587"/>
    </row>
    <row r="28" spans="1:10" ht="15.75" thickBot="1">
      <c r="A28" s="596" t="s">
        <v>206</v>
      </c>
      <c r="B28" s="589"/>
      <c r="C28" s="580"/>
      <c r="D28" s="605">
        <f>D26</f>
        <v>1.2</v>
      </c>
      <c r="E28" s="598"/>
      <c r="F28" s="599"/>
      <c r="G28" s="606">
        <f>G26</f>
        <v>1.2</v>
      </c>
      <c r="H28" s="598"/>
      <c r="I28" s="598"/>
      <c r="J28" s="587"/>
    </row>
    <row r="29" spans="1:10" ht="15.75" thickBot="1">
      <c r="A29" s="591"/>
      <c r="B29" s="591"/>
      <c r="C29" s="590"/>
      <c r="D29" s="594"/>
      <c r="E29" s="594"/>
      <c r="F29" s="594"/>
      <c r="G29" s="594"/>
      <c r="H29" s="594"/>
      <c r="I29" s="594"/>
      <c r="J29" s="587"/>
    </row>
    <row r="30" spans="1:10" ht="15.75" thickBot="1">
      <c r="A30" s="607" t="s">
        <v>374</v>
      </c>
      <c r="B30" s="608"/>
      <c r="C30" s="590"/>
      <c r="D30" s="598">
        <v>2</v>
      </c>
      <c r="E30" s="598"/>
      <c r="F30" s="598"/>
      <c r="G30" s="598">
        <v>0</v>
      </c>
      <c r="H30" s="598"/>
      <c r="I30" s="598"/>
      <c r="J30" s="587"/>
    </row>
    <row r="31" spans="1:10" ht="15.75" thickBot="1">
      <c r="A31" s="591"/>
      <c r="B31" s="591"/>
      <c r="C31" s="590"/>
      <c r="D31" s="594"/>
      <c r="E31" s="594"/>
      <c r="F31" s="594"/>
      <c r="G31" s="594"/>
      <c r="H31" s="594"/>
      <c r="I31" s="594"/>
      <c r="J31" s="587"/>
    </row>
    <row r="32" spans="1:10" ht="15.75" thickBot="1">
      <c r="A32" s="609" t="s">
        <v>68</v>
      </c>
      <c r="B32" s="609"/>
      <c r="C32" s="725"/>
      <c r="D32" s="738">
        <f>D17+D24+D28+D30</f>
        <v>36.2</v>
      </c>
      <c r="E32" s="726"/>
      <c r="F32" s="727"/>
      <c r="G32" s="728">
        <f>G17+G24+G28+G30</f>
        <v>27.2</v>
      </c>
      <c r="H32" s="726"/>
      <c r="I32" s="729"/>
      <c r="J32" s="587"/>
    </row>
    <row r="33" spans="1:10" ht="15.75" thickBot="1">
      <c r="A33" s="610" t="s">
        <v>287</v>
      </c>
      <c r="B33" s="609"/>
      <c r="C33" s="725"/>
      <c r="D33" s="738"/>
      <c r="E33" s="726"/>
      <c r="F33" s="727"/>
      <c r="G33" s="728"/>
      <c r="H33" s="726"/>
      <c r="I33" s="729"/>
      <c r="J33" s="587"/>
    </row>
    <row r="34" spans="1:10" ht="16.5" customHeight="1" thickBot="1">
      <c r="A34" s="609"/>
      <c r="B34" s="609"/>
      <c r="C34" s="611" t="s">
        <v>79</v>
      </c>
      <c r="D34" s="612"/>
      <c r="E34" s="598"/>
      <c r="F34" s="731">
        <f>G32/D32*100</f>
        <v>75.13812154696133</v>
      </c>
      <c r="G34" s="731"/>
      <c r="H34" s="613"/>
      <c r="I34" s="614"/>
      <c r="J34" s="587"/>
    </row>
    <row r="35" spans="1:10" ht="15.75" thickBot="1">
      <c r="A35" s="609"/>
      <c r="B35" s="609"/>
      <c r="C35" s="609"/>
      <c r="D35" s="600"/>
      <c r="E35" s="594"/>
      <c r="F35" s="600"/>
      <c r="G35" s="585" t="s">
        <v>204</v>
      </c>
      <c r="H35" s="594"/>
      <c r="I35" s="594"/>
      <c r="J35" s="587"/>
    </row>
    <row r="36" spans="1:10" ht="15.75" thickBot="1">
      <c r="A36" s="615" t="s">
        <v>70</v>
      </c>
      <c r="B36" s="610"/>
      <c r="C36" s="610"/>
      <c r="D36" s="593">
        <v>35</v>
      </c>
      <c r="E36" s="594"/>
      <c r="F36" s="595"/>
      <c r="G36" s="595">
        <v>26</v>
      </c>
      <c r="H36" s="594"/>
      <c r="I36" s="594"/>
      <c r="J36" s="587"/>
    </row>
    <row r="37" spans="1:10" ht="15.75" thickBot="1">
      <c r="A37" s="592" t="s">
        <v>71</v>
      </c>
      <c r="B37" s="589"/>
      <c r="C37" s="580"/>
      <c r="D37" s="593">
        <v>2</v>
      </c>
      <c r="E37" s="594"/>
      <c r="F37" s="595">
        <v>1.5</v>
      </c>
      <c r="G37" s="595"/>
      <c r="H37" s="594"/>
      <c r="I37" s="594"/>
      <c r="J37" s="587"/>
    </row>
    <row r="39" spans="4:7" ht="15" customHeight="1">
      <c r="D39" s="264"/>
      <c r="F39" s="730"/>
      <c r="G39" s="730"/>
    </row>
    <row r="40" ht="15">
      <c r="A40" s="176"/>
    </row>
    <row r="41" ht="18.75" customHeight="1"/>
    <row r="44" ht="15">
      <c r="A44" s="51"/>
    </row>
    <row r="45" ht="15">
      <c r="A45" s="99"/>
    </row>
    <row r="46" ht="15">
      <c r="A46" s="99"/>
    </row>
    <row r="47" ht="15">
      <c r="A47" s="99"/>
    </row>
    <row r="48" ht="15">
      <c r="A48" s="99"/>
    </row>
    <row r="49" ht="15">
      <c r="A49" s="99"/>
    </row>
    <row r="50" ht="15">
      <c r="A50" s="99"/>
    </row>
    <row r="51" ht="15">
      <c r="A51" s="99"/>
    </row>
  </sheetData>
  <sheetProtection/>
  <mergeCells count="16">
    <mergeCell ref="F39:G39"/>
    <mergeCell ref="F34:G34"/>
    <mergeCell ref="F6:H6"/>
    <mergeCell ref="D8:E8"/>
    <mergeCell ref="F8:I8"/>
    <mergeCell ref="J8:J9"/>
    <mergeCell ref="F9:G9"/>
    <mergeCell ref="H9:I9"/>
    <mergeCell ref="D32:D33"/>
    <mergeCell ref="G12:G13"/>
    <mergeCell ref="C32:C33"/>
    <mergeCell ref="E32:E33"/>
    <mergeCell ref="F32:F33"/>
    <mergeCell ref="G32:G33"/>
    <mergeCell ref="H32:H33"/>
    <mergeCell ref="I32:I3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N42"/>
  <sheetViews>
    <sheetView view="pageLayout" zoomScale="85" zoomScalePageLayoutView="85" workbookViewId="0" topLeftCell="A1">
      <selection activeCell="E27" sqref="E27"/>
    </sheetView>
  </sheetViews>
  <sheetFormatPr defaultColWidth="11.421875" defaultRowHeight="15"/>
  <cols>
    <col min="1" max="1" width="6.421875" style="0" customWidth="1"/>
    <col min="2" max="3" width="10.00390625" style="0" customWidth="1"/>
    <col min="4" max="4" width="10.7109375" style="0" customWidth="1"/>
    <col min="5" max="5" width="11.57421875" style="0" customWidth="1"/>
    <col min="6" max="6" width="10.8515625" style="0" customWidth="1"/>
    <col min="7" max="7" width="11.140625" style="0" customWidth="1"/>
    <col min="8" max="8" width="5.8515625" style="0" customWidth="1"/>
    <col min="9" max="9" width="5.421875" style="0" customWidth="1"/>
    <col min="10" max="10" width="10.00390625" style="0" customWidth="1"/>
    <col min="11" max="11" width="11.57421875" style="0" customWidth="1"/>
    <col min="12" max="26" width="10.00390625" style="0" customWidth="1"/>
  </cols>
  <sheetData>
    <row r="1" spans="1:13" ht="31.5">
      <c r="A1" s="468" t="s">
        <v>415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5.75">
      <c r="A2" s="740" t="s">
        <v>413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</row>
    <row r="3" spans="1:13" ht="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">
      <c r="A4" s="101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">
      <c r="A5" s="100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00"/>
    </row>
    <row r="6" spans="1:13" ht="24">
      <c r="A6" s="100"/>
      <c r="B6" s="742" t="s">
        <v>212</v>
      </c>
      <c r="C6" s="742"/>
      <c r="D6" s="180"/>
      <c r="E6" s="407" t="s">
        <v>213</v>
      </c>
      <c r="F6" s="180"/>
      <c r="G6" s="179" t="s">
        <v>211</v>
      </c>
      <c r="H6" s="179"/>
      <c r="I6" s="399"/>
      <c r="J6" s="180"/>
      <c r="K6" s="742" t="s">
        <v>210</v>
      </c>
      <c r="L6" s="742"/>
      <c r="M6" s="100"/>
    </row>
    <row r="7" spans="1:13" ht="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4" ht="15">
      <c r="A8" s="100"/>
      <c r="B8" s="332" t="s">
        <v>217</v>
      </c>
      <c r="C8" s="333" t="s">
        <v>218</v>
      </c>
      <c r="D8" s="334" t="s">
        <v>219</v>
      </c>
      <c r="E8" s="335" t="s">
        <v>220</v>
      </c>
      <c r="F8" s="336" t="s">
        <v>221</v>
      </c>
      <c r="G8" s="332" t="s">
        <v>222</v>
      </c>
      <c r="H8" s="705" t="s">
        <v>223</v>
      </c>
      <c r="I8" s="705"/>
      <c r="J8" s="334" t="s">
        <v>224</v>
      </c>
      <c r="K8" s="335" t="s">
        <v>225</v>
      </c>
      <c r="L8" s="336" t="s">
        <v>226</v>
      </c>
      <c r="M8" s="332" t="s">
        <v>227</v>
      </c>
      <c r="N8" s="333" t="s">
        <v>228</v>
      </c>
    </row>
    <row r="9" spans="1:13" ht="15">
      <c r="A9" s="102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8"/>
    </row>
    <row r="10" spans="1:13" ht="48">
      <c r="A10" s="102"/>
      <c r="B10" s="384" t="s">
        <v>288</v>
      </c>
      <c r="D10" s="404"/>
      <c r="E10" s="404"/>
      <c r="F10" s="404"/>
      <c r="G10" s="405"/>
      <c r="H10" s="405"/>
      <c r="I10" s="405"/>
      <c r="J10" s="405"/>
      <c r="K10" s="404"/>
      <c r="L10" s="180"/>
      <c r="M10" s="178"/>
    </row>
    <row r="11" spans="1:13" ht="36">
      <c r="A11" s="102"/>
      <c r="B11" s="180"/>
      <c r="C11" s="404"/>
      <c r="D11" s="406"/>
      <c r="E11" s="404"/>
      <c r="F11" s="404"/>
      <c r="G11" s="384" t="s">
        <v>215</v>
      </c>
      <c r="H11" s="405"/>
      <c r="I11" s="405"/>
      <c r="J11" s="405"/>
      <c r="K11" s="404"/>
      <c r="L11" s="180"/>
      <c r="M11" s="178"/>
    </row>
    <row r="12" spans="1:13" ht="48">
      <c r="A12" s="102"/>
      <c r="B12" s="180"/>
      <c r="C12" s="404"/>
      <c r="D12" s="384" t="s">
        <v>215</v>
      </c>
      <c r="E12" s="404"/>
      <c r="F12" s="384" t="s">
        <v>215</v>
      </c>
      <c r="G12" s="404"/>
      <c r="H12" s="404"/>
      <c r="I12" s="404"/>
      <c r="J12" s="404"/>
      <c r="K12" s="404"/>
      <c r="L12" s="180"/>
      <c r="M12" s="178"/>
    </row>
    <row r="13" spans="1:13" ht="15">
      <c r="A13" s="102"/>
      <c r="B13" s="180"/>
      <c r="C13" s="406"/>
      <c r="D13" s="404"/>
      <c r="E13" s="406"/>
      <c r="F13" s="406"/>
      <c r="G13" s="382"/>
      <c r="H13" s="382"/>
      <c r="I13" s="404"/>
      <c r="J13" s="404"/>
      <c r="K13" s="406"/>
      <c r="L13" s="180"/>
      <c r="M13" s="178"/>
    </row>
    <row r="14" spans="1:13" ht="24">
      <c r="A14" s="104" t="s">
        <v>101</v>
      </c>
      <c r="B14" s="180"/>
      <c r="C14" s="404"/>
      <c r="D14" s="404"/>
      <c r="E14" s="741" t="s">
        <v>289</v>
      </c>
      <c r="F14" s="741"/>
      <c r="G14" s="404"/>
      <c r="H14" s="404"/>
      <c r="I14" s="404"/>
      <c r="J14" s="404"/>
      <c r="K14" s="384" t="s">
        <v>289</v>
      </c>
      <c r="L14" s="180"/>
      <c r="M14" s="178"/>
    </row>
    <row r="15" spans="1:13" ht="15">
      <c r="A15" s="102"/>
      <c r="B15" s="102"/>
      <c r="C15" s="381"/>
      <c r="D15" s="381"/>
      <c r="E15" s="381"/>
      <c r="F15" s="381"/>
      <c r="G15" s="381"/>
      <c r="H15" s="381"/>
      <c r="I15" s="381"/>
      <c r="J15" s="381"/>
      <c r="K15" s="381"/>
      <c r="L15" s="102"/>
      <c r="M15" s="100"/>
    </row>
    <row r="16" spans="1:13" ht="15">
      <c r="A16" s="102"/>
      <c r="B16" s="102"/>
      <c r="C16" s="381"/>
      <c r="D16" s="381"/>
      <c r="E16" s="741" t="s">
        <v>290</v>
      </c>
      <c r="F16" s="741"/>
      <c r="G16" s="741"/>
      <c r="H16" s="741"/>
      <c r="I16" s="741"/>
      <c r="J16" s="741"/>
      <c r="K16" s="741"/>
      <c r="L16" s="102"/>
      <c r="M16" s="100"/>
    </row>
    <row r="17" spans="1:13" ht="15">
      <c r="A17" s="100"/>
      <c r="B17" s="100"/>
      <c r="C17" s="100"/>
      <c r="D17" s="100"/>
      <c r="L17" s="100"/>
      <c r="M17" s="100"/>
    </row>
    <row r="18" spans="1:13" ht="15.75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8">
      <c r="A19" s="100"/>
      <c r="B19" s="107" t="s">
        <v>72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81"/>
    </row>
    <row r="20" spans="1:13" ht="15">
      <c r="A20" s="100"/>
      <c r="B20" s="182" t="s">
        <v>291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83"/>
    </row>
    <row r="21" spans="1:14" ht="15">
      <c r="A21" s="100"/>
      <c r="B21" s="269" t="s">
        <v>294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83"/>
      <c r="N21" s="8"/>
    </row>
    <row r="22" spans="1:14" ht="12.75" customHeight="1">
      <c r="A22" s="100"/>
      <c r="B22" s="182" t="s">
        <v>292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83"/>
      <c r="N22" s="8"/>
    </row>
    <row r="23" spans="1:14" ht="15">
      <c r="A23" s="100"/>
      <c r="B23" s="182" t="s">
        <v>293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83"/>
      <c r="N23" s="8"/>
    </row>
    <row r="24" spans="1:14" ht="15.75" thickBot="1">
      <c r="A24" s="100"/>
      <c r="B24" s="266" t="s">
        <v>299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8"/>
    </row>
    <row r="25" spans="1:14" ht="15">
      <c r="A25" s="100"/>
      <c r="N25" s="8"/>
    </row>
    <row r="27" spans="1:13" ht="15">
      <c r="A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</row>
    <row r="28" spans="1:13" ht="15">
      <c r="A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</row>
    <row r="29" spans="1:13" ht="15">
      <c r="A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 ht="15">
      <c r="A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  <row r="31" spans="1:13" ht="1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</row>
    <row r="32" spans="1:13" ht="1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13" ht="1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13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 ht="1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spans="1:13" ht="1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</row>
    <row r="37" spans="1:13" ht="1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13" ht="1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</row>
    <row r="39" spans="1:13" ht="1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1:13" ht="1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3" ht="1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13" ht="1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</sheetData>
  <sheetProtection/>
  <mergeCells count="6">
    <mergeCell ref="A2:M2"/>
    <mergeCell ref="H8:I8"/>
    <mergeCell ref="E16:K16"/>
    <mergeCell ref="E14:F14"/>
    <mergeCell ref="B6:C6"/>
    <mergeCell ref="K6:L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G46"/>
  <sheetViews>
    <sheetView tabSelected="1" view="pageLayout" zoomScaleSheetLayoutView="90" workbookViewId="0" topLeftCell="A4">
      <selection activeCell="I34" sqref="I34"/>
    </sheetView>
  </sheetViews>
  <sheetFormatPr defaultColWidth="11.421875" defaultRowHeight="15"/>
  <cols>
    <col min="1" max="1" width="13.7109375" style="0" customWidth="1"/>
    <col min="2" max="2" width="10.28125" style="0" customWidth="1"/>
    <col min="3" max="3" width="17.140625" style="0" customWidth="1"/>
    <col min="4" max="4" width="8.8515625" style="0" customWidth="1"/>
    <col min="5" max="6" width="7.421875" style="0" customWidth="1"/>
    <col min="7" max="7" width="21.57421875" style="0" customWidth="1"/>
  </cols>
  <sheetData>
    <row r="1" ht="28.5">
      <c r="A1" s="579" t="s">
        <v>416</v>
      </c>
    </row>
    <row r="2" spans="1:7" ht="15.75">
      <c r="A2" s="743" t="s">
        <v>413</v>
      </c>
      <c r="B2" s="743"/>
      <c r="C2" s="743"/>
      <c r="D2" s="743"/>
      <c r="E2" s="743"/>
      <c r="F2" s="743"/>
      <c r="G2" s="743"/>
    </row>
    <row r="3" spans="1:7" ht="15">
      <c r="A3" s="115"/>
      <c r="B3" s="115"/>
      <c r="C3" s="115"/>
      <c r="D3" s="115"/>
      <c r="E3" s="115"/>
      <c r="F3" s="115"/>
      <c r="G3" s="115"/>
    </row>
    <row r="5" spans="1:6" ht="15">
      <c r="A5" s="337" t="s">
        <v>103</v>
      </c>
      <c r="F5" s="337" t="s">
        <v>120</v>
      </c>
    </row>
    <row r="7" ht="15.75" customHeight="1" thickBot="1"/>
    <row r="8" spans="1:7" ht="15">
      <c r="A8" s="88"/>
      <c r="D8" s="716" t="s">
        <v>47</v>
      </c>
      <c r="E8" s="718" t="s">
        <v>101</v>
      </c>
      <c r="F8" s="719"/>
      <c r="G8" s="186" t="s">
        <v>72</v>
      </c>
    </row>
    <row r="9" spans="1:7" ht="15.75" thickBot="1">
      <c r="A9" s="116"/>
      <c r="B9" s="116"/>
      <c r="C9" s="8"/>
      <c r="D9" s="717"/>
      <c r="E9" s="338" t="s">
        <v>203</v>
      </c>
      <c r="F9" s="339" t="s">
        <v>204</v>
      </c>
      <c r="G9" s="187"/>
    </row>
    <row r="10" spans="1:7" ht="15">
      <c r="A10" s="130" t="s">
        <v>156</v>
      </c>
      <c r="B10" s="188"/>
      <c r="C10" s="189" t="s">
        <v>136</v>
      </c>
      <c r="D10" s="245">
        <v>75</v>
      </c>
      <c r="E10" s="253"/>
      <c r="F10" s="257">
        <v>35</v>
      </c>
      <c r="G10" s="272" t="s">
        <v>296</v>
      </c>
    </row>
    <row r="11" spans="1:7" ht="15">
      <c r="A11" s="96"/>
      <c r="B11" s="132"/>
      <c r="C11" s="140" t="s">
        <v>230</v>
      </c>
      <c r="D11" s="246">
        <v>70</v>
      </c>
      <c r="E11" s="253"/>
      <c r="F11" s="257"/>
      <c r="G11" s="273" t="s">
        <v>297</v>
      </c>
    </row>
    <row r="12" spans="1:7" ht="15">
      <c r="A12" s="96"/>
      <c r="B12" s="132"/>
      <c r="C12" s="140" t="s">
        <v>229</v>
      </c>
      <c r="D12" s="246">
        <v>0.41</v>
      </c>
      <c r="E12" s="253"/>
      <c r="F12" s="257"/>
      <c r="G12" s="273" t="s">
        <v>298</v>
      </c>
    </row>
    <row r="13" spans="1:7" ht="29.25" customHeight="1" thickBot="1">
      <c r="A13" s="97"/>
      <c r="B13" s="146"/>
      <c r="C13" s="190" t="s">
        <v>306</v>
      </c>
      <c r="D13" s="247">
        <f>D10*1000*D12</f>
        <v>30749.999999999996</v>
      </c>
      <c r="E13" s="261">
        <v>4050</v>
      </c>
      <c r="F13" s="262"/>
      <c r="G13" s="654" t="s">
        <v>466</v>
      </c>
    </row>
    <row r="14" spans="1:7" ht="15.75" thickBot="1">
      <c r="A14" s="93"/>
      <c r="B14" s="116"/>
      <c r="C14" s="191"/>
      <c r="D14" s="192"/>
      <c r="E14" s="192"/>
      <c r="F14" s="192"/>
      <c r="G14" s="8"/>
    </row>
    <row r="15" spans="1:7" ht="15.75" thickBot="1">
      <c r="A15" s="130" t="s">
        <v>307</v>
      </c>
      <c r="B15" s="131" t="s">
        <v>234</v>
      </c>
      <c r="C15" s="189"/>
      <c r="D15" s="245"/>
      <c r="E15" s="251"/>
      <c r="F15" s="252"/>
      <c r="G15" s="175"/>
    </row>
    <row r="16" spans="1:7" ht="15">
      <c r="A16" s="133" t="s">
        <v>93</v>
      </c>
      <c r="B16" s="133" t="s">
        <v>261</v>
      </c>
      <c r="C16" s="140" t="s">
        <v>235</v>
      </c>
      <c r="D16" s="246"/>
      <c r="E16" s="253"/>
      <c r="F16" s="267">
        <f>21*30</f>
        <v>630</v>
      </c>
      <c r="G16" s="265" t="s">
        <v>458</v>
      </c>
    </row>
    <row r="17" spans="1:7" ht="15">
      <c r="A17" s="132"/>
      <c r="B17" s="133"/>
      <c r="C17" s="140" t="s">
        <v>236</v>
      </c>
      <c r="D17" s="246"/>
      <c r="E17" s="253"/>
      <c r="F17" s="267">
        <f>5*50</f>
        <v>250</v>
      </c>
      <c r="G17" s="193" t="s">
        <v>459</v>
      </c>
    </row>
    <row r="18" spans="1:7" ht="15">
      <c r="A18" s="132"/>
      <c r="B18" s="133"/>
      <c r="C18" s="140" t="s">
        <v>237</v>
      </c>
      <c r="D18" s="246"/>
      <c r="E18" s="253"/>
      <c r="F18" s="267">
        <v>100</v>
      </c>
      <c r="G18" s="193" t="s">
        <v>460</v>
      </c>
    </row>
    <row r="19" spans="1:7" ht="15.75" thickBot="1">
      <c r="A19" s="132"/>
      <c r="B19" s="133"/>
      <c r="C19" s="121" t="s">
        <v>238</v>
      </c>
      <c r="D19" s="343"/>
      <c r="E19" s="250"/>
      <c r="F19" s="257">
        <v>200</v>
      </c>
      <c r="G19" s="126" t="s">
        <v>457</v>
      </c>
    </row>
    <row r="20" spans="1:7" ht="15" customHeight="1" thickBot="1">
      <c r="A20" s="132"/>
      <c r="B20" s="134" t="s">
        <v>375</v>
      </c>
      <c r="C20" s="135"/>
      <c r="D20" s="136"/>
      <c r="E20" s="254">
        <f>SUM(E15:E19)</f>
        <v>0</v>
      </c>
      <c r="F20" s="259">
        <f>SUM(F15:F19)</f>
        <v>1180</v>
      </c>
      <c r="G20" s="244"/>
    </row>
    <row r="21" spans="1:7" ht="15">
      <c r="A21" s="132"/>
      <c r="B21" s="133" t="s">
        <v>240</v>
      </c>
      <c r="C21" s="140"/>
      <c r="D21" s="246"/>
      <c r="E21" s="253"/>
      <c r="F21" s="255"/>
      <c r="G21" s="6"/>
    </row>
    <row r="22" spans="1:7" ht="15">
      <c r="A22" s="132"/>
      <c r="B22" s="133" t="s">
        <v>470</v>
      </c>
      <c r="C22" s="140" t="s">
        <v>242</v>
      </c>
      <c r="D22" s="246"/>
      <c r="E22" s="256">
        <v>4</v>
      </c>
      <c r="F22" s="255"/>
      <c r="G22" s="121"/>
    </row>
    <row r="23" spans="1:7" ht="22.5">
      <c r="A23" s="132"/>
      <c r="B23" s="133"/>
      <c r="C23" s="194" t="s">
        <v>467</v>
      </c>
      <c r="D23" s="246"/>
      <c r="E23" s="256"/>
      <c r="F23" s="255">
        <v>2.5</v>
      </c>
      <c r="G23" s="140" t="s">
        <v>377</v>
      </c>
    </row>
    <row r="24" spans="1:7" ht="22.5">
      <c r="A24" s="132"/>
      <c r="B24" s="133"/>
      <c r="C24" s="140" t="s">
        <v>185</v>
      </c>
      <c r="D24" s="246"/>
      <c r="E24" s="253">
        <v>14</v>
      </c>
      <c r="F24" s="255"/>
      <c r="G24" s="194" t="s">
        <v>300</v>
      </c>
    </row>
    <row r="25" spans="1:7" ht="26.25" customHeight="1">
      <c r="A25" s="132"/>
      <c r="B25" s="133"/>
      <c r="C25" s="140" t="s">
        <v>245</v>
      </c>
      <c r="D25" s="246"/>
      <c r="E25" s="250"/>
      <c r="F25" s="257">
        <v>28</v>
      </c>
      <c r="G25" s="394" t="s">
        <v>471</v>
      </c>
    </row>
    <row r="26" spans="1:7" ht="15">
      <c r="A26" s="132"/>
      <c r="B26" s="133"/>
      <c r="C26" s="140" t="s">
        <v>246</v>
      </c>
      <c r="D26" s="246"/>
      <c r="E26" s="256">
        <v>2</v>
      </c>
      <c r="F26" s="257"/>
      <c r="G26" s="268" t="s">
        <v>376</v>
      </c>
    </row>
    <row r="27" spans="1:7" ht="15">
      <c r="A27" s="132"/>
      <c r="B27" s="133"/>
      <c r="C27" s="140" t="s">
        <v>468</v>
      </c>
      <c r="D27" s="246"/>
      <c r="E27" s="256">
        <v>80</v>
      </c>
      <c r="F27" s="257"/>
      <c r="G27" s="268" t="s">
        <v>301</v>
      </c>
    </row>
    <row r="28" spans="1:7" ht="15.75" thickBot="1">
      <c r="A28" s="132"/>
      <c r="B28" s="133" t="s">
        <v>73</v>
      </c>
      <c r="C28" s="140"/>
      <c r="D28" s="246"/>
      <c r="E28" s="745">
        <f>SUM(E22:E27)</f>
        <v>100</v>
      </c>
      <c r="F28" s="744">
        <f>SUM(F22:F27)</f>
        <v>30.5</v>
      </c>
      <c r="G28" s="140"/>
    </row>
    <row r="29" spans="1:7" ht="15.75" thickBot="1">
      <c r="A29" s="132"/>
      <c r="B29" s="134" t="s">
        <v>251</v>
      </c>
      <c r="C29" s="145"/>
      <c r="D29" s="136"/>
      <c r="E29" s="258">
        <f>E28*15</f>
        <v>1500</v>
      </c>
      <c r="F29" s="259">
        <f>F28*15</f>
        <v>457.5</v>
      </c>
      <c r="G29" s="299" t="s">
        <v>250</v>
      </c>
    </row>
    <row r="30" spans="1:7" ht="15">
      <c r="A30" s="132"/>
      <c r="B30" s="133" t="s">
        <v>302</v>
      </c>
      <c r="C30" s="121"/>
      <c r="D30" s="246"/>
      <c r="E30" s="250"/>
      <c r="F30" s="255"/>
      <c r="G30" s="175"/>
    </row>
    <row r="31" spans="1:7" ht="15">
      <c r="A31" s="132"/>
      <c r="B31" s="133" t="s">
        <v>261</v>
      </c>
      <c r="C31" s="249" t="s">
        <v>281</v>
      </c>
      <c r="D31" s="246"/>
      <c r="E31" s="271">
        <f>2500/8</f>
        <v>312.5</v>
      </c>
      <c r="F31" s="255"/>
      <c r="G31" s="195" t="s">
        <v>303</v>
      </c>
    </row>
    <row r="32" spans="1:7" ht="15">
      <c r="A32" s="132"/>
      <c r="B32" s="133"/>
      <c r="C32" s="249"/>
      <c r="D32" s="246"/>
      <c r="E32" s="250"/>
      <c r="F32" s="255"/>
      <c r="G32" s="195" t="s">
        <v>94</v>
      </c>
    </row>
    <row r="33" spans="1:7" ht="15">
      <c r="A33" s="132"/>
      <c r="B33" s="133"/>
      <c r="C33" s="249" t="s">
        <v>185</v>
      </c>
      <c r="D33" s="246"/>
      <c r="E33" s="256">
        <v>250</v>
      </c>
      <c r="F33" s="255"/>
      <c r="G33" s="195" t="s">
        <v>304</v>
      </c>
    </row>
    <row r="34" spans="1:7" ht="15">
      <c r="A34" s="132"/>
      <c r="B34" s="133"/>
      <c r="C34" s="121"/>
      <c r="D34" s="246"/>
      <c r="E34" s="256"/>
      <c r="F34" s="255"/>
      <c r="G34" s="296" t="s">
        <v>305</v>
      </c>
    </row>
    <row r="35" spans="1:7" ht="15">
      <c r="A35" s="132"/>
      <c r="B35" s="133"/>
      <c r="C35" s="121" t="s">
        <v>468</v>
      </c>
      <c r="D35" s="246"/>
      <c r="E35" s="256">
        <v>800</v>
      </c>
      <c r="F35" s="255"/>
      <c r="G35" s="297" t="s">
        <v>474</v>
      </c>
    </row>
    <row r="36" spans="1:7" ht="15.75" thickBot="1">
      <c r="A36" s="132"/>
      <c r="B36" s="133"/>
      <c r="C36" s="121"/>
      <c r="D36" s="246"/>
      <c r="E36" s="250"/>
      <c r="F36" s="255"/>
      <c r="G36" s="298" t="s">
        <v>475</v>
      </c>
    </row>
    <row r="37" spans="1:7" ht="15.75" thickBot="1">
      <c r="A37" s="146"/>
      <c r="B37" s="134" t="s">
        <v>450</v>
      </c>
      <c r="C37" s="196"/>
      <c r="D37" s="248"/>
      <c r="E37" s="300">
        <f>SUM(E30:E36)</f>
        <v>1362.5</v>
      </c>
      <c r="F37" s="260">
        <f>SUM(F30:F36)</f>
        <v>0</v>
      </c>
      <c r="G37" s="197"/>
    </row>
    <row r="38" spans="2:7" ht="15.75" thickBot="1">
      <c r="B38" s="142" t="s">
        <v>364</v>
      </c>
      <c r="C38" s="198"/>
      <c r="D38" s="247"/>
      <c r="E38" s="258">
        <f>SUM(E20,E29,E37)</f>
        <v>2862.5</v>
      </c>
      <c r="F38" s="259">
        <f>SUM(F20,F29,F37)</f>
        <v>1637.5</v>
      </c>
      <c r="G38" s="9"/>
    </row>
    <row r="39" ht="15.75" thickBot="1">
      <c r="A39" s="368" t="s">
        <v>308</v>
      </c>
    </row>
    <row r="40" spans="1:5" ht="15.75" thickBot="1">
      <c r="A40" s="89"/>
      <c r="B40" s="199"/>
      <c r="C40" s="401" t="s">
        <v>365</v>
      </c>
      <c r="D40" s="147">
        <f>E38-F38</f>
        <v>1225</v>
      </c>
      <c r="E40" s="148" t="s">
        <v>261</v>
      </c>
    </row>
    <row r="41" ht="15">
      <c r="B41" s="400"/>
    </row>
    <row r="42" ht="15">
      <c r="A42" s="301"/>
    </row>
    <row r="43" spans="1:4" ht="30.75" customHeight="1">
      <c r="A43" s="709" t="s">
        <v>469</v>
      </c>
      <c r="B43" s="709"/>
      <c r="C43" s="709"/>
      <c r="D43" s="403" t="s">
        <v>461</v>
      </c>
    </row>
    <row r="44" spans="1:3" ht="15">
      <c r="A44" s="24"/>
      <c r="B44" s="24"/>
      <c r="C44" s="24"/>
    </row>
    <row r="45" spans="1:3" ht="15">
      <c r="A45" s="24"/>
      <c r="B45" s="24"/>
      <c r="C45" s="24"/>
    </row>
    <row r="46" spans="2:3" ht="15">
      <c r="B46" s="24"/>
      <c r="C46" s="24"/>
    </row>
  </sheetData>
  <sheetProtection/>
  <mergeCells count="4">
    <mergeCell ref="A2:G2"/>
    <mergeCell ref="D8:D9"/>
    <mergeCell ref="E8:F8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H40"/>
  <sheetViews>
    <sheetView view="pageLayout" zoomScale="80" zoomScaleNormal="110" zoomScalePageLayoutView="80" workbookViewId="0" topLeftCell="A1">
      <selection activeCell="H28" sqref="H28"/>
    </sheetView>
  </sheetViews>
  <sheetFormatPr defaultColWidth="11.421875" defaultRowHeight="15"/>
  <cols>
    <col min="1" max="1" width="12.57421875" style="411" customWidth="1"/>
    <col min="2" max="2" width="17.8515625" style="411" customWidth="1"/>
    <col min="3" max="3" width="1.421875" style="411" customWidth="1"/>
    <col min="4" max="4" width="12.00390625" style="411" customWidth="1"/>
    <col min="5" max="5" width="0.9921875" style="411" customWidth="1"/>
    <col min="6" max="6" width="16.140625" style="411" customWidth="1"/>
    <col min="7" max="7" width="1.8515625" style="411" customWidth="1"/>
    <col min="8" max="8" width="20.00390625" style="411" customWidth="1"/>
    <col min="9" max="9" width="1.28515625" style="411" customWidth="1"/>
    <col min="10" max="10" width="1.1484375" style="411" customWidth="1"/>
    <col min="11" max="11" width="1.7109375" style="411" customWidth="1"/>
    <col min="12" max="12" width="11.421875" style="411" customWidth="1"/>
    <col min="13" max="13" width="34.8515625" style="411" customWidth="1"/>
    <col min="14" max="14" width="1.57421875" style="411" customWidth="1"/>
    <col min="15" max="16384" width="11.421875" style="411" customWidth="1"/>
  </cols>
  <sheetData>
    <row r="1" spans="1:34" ht="31.5">
      <c r="A1" s="408" t="s">
        <v>396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</row>
    <row r="2" spans="1:34" ht="15" customHeight="1">
      <c r="A2" s="409" t="s">
        <v>395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</row>
    <row r="3" ht="15.75" customHeight="1">
      <c r="A3" s="463" t="s">
        <v>397</v>
      </c>
    </row>
    <row r="4" spans="1:14" ht="8.25" customHeight="1" thickBo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3" ht="17.25" customHeight="1" thickBot="1">
      <c r="A5" s="413" t="s">
        <v>103</v>
      </c>
      <c r="B5" s="661"/>
      <c r="C5" s="662"/>
      <c r="D5" s="663"/>
      <c r="E5" s="414"/>
      <c r="F5" s="414"/>
      <c r="G5" s="414"/>
      <c r="H5" s="414"/>
      <c r="I5" s="414"/>
      <c r="J5" s="414"/>
      <c r="K5" s="414"/>
      <c r="L5" s="413" t="s">
        <v>120</v>
      </c>
      <c r="M5" s="415"/>
    </row>
    <row r="6" spans="1:10" ht="15.75" customHeight="1" thickBot="1">
      <c r="A6" s="414"/>
      <c r="B6" s="414"/>
      <c r="C6" s="414"/>
      <c r="D6" s="414"/>
      <c r="E6" s="414"/>
      <c r="F6" s="414"/>
      <c r="G6" s="414"/>
      <c r="H6" s="414"/>
      <c r="I6" s="414"/>
      <c r="J6" s="414"/>
    </row>
    <row r="7" spans="1:13" ht="15.75" customHeight="1" thickBot="1">
      <c r="A7" s="664" t="s">
        <v>5</v>
      </c>
      <c r="B7" s="665"/>
      <c r="C7" s="665"/>
      <c r="D7" s="666"/>
      <c r="E7" s="461"/>
      <c r="F7" s="655" t="s">
        <v>6</v>
      </c>
      <c r="G7" s="656"/>
      <c r="H7" s="657"/>
      <c r="I7" s="462"/>
      <c r="J7" s="264"/>
      <c r="K7" s="655" t="s">
        <v>310</v>
      </c>
      <c r="L7" s="656"/>
      <c r="M7" s="657"/>
    </row>
    <row r="8" spans="1:13" ht="15">
      <c r="A8" s="416" t="s">
        <v>311</v>
      </c>
      <c r="B8" s="417"/>
      <c r="C8" s="417"/>
      <c r="D8" s="418"/>
      <c r="E8" s="414"/>
      <c r="F8" s="419"/>
      <c r="G8" s="420"/>
      <c r="H8" s="421"/>
      <c r="I8" s="420"/>
      <c r="K8" s="416" t="s">
        <v>314</v>
      </c>
      <c r="L8" s="417"/>
      <c r="M8" s="422"/>
    </row>
    <row r="9" spans="1:13" ht="15.75" customHeight="1">
      <c r="A9" s="423" t="s">
        <v>7</v>
      </c>
      <c r="B9" s="424"/>
      <c r="C9" s="424"/>
      <c r="D9" s="425"/>
      <c r="E9" s="414"/>
      <c r="F9" s="423" t="s">
        <v>313</v>
      </c>
      <c r="G9" s="420"/>
      <c r="H9" s="421"/>
      <c r="I9" s="420"/>
      <c r="K9" s="423" t="s">
        <v>315</v>
      </c>
      <c r="L9" s="420"/>
      <c r="M9" s="426"/>
    </row>
    <row r="10" spans="1:13" ht="15.75" customHeight="1">
      <c r="A10" s="423" t="s">
        <v>8</v>
      </c>
      <c r="B10" s="424"/>
      <c r="C10" s="424"/>
      <c r="D10" s="425"/>
      <c r="E10" s="414"/>
      <c r="F10" s="423"/>
      <c r="G10" s="420"/>
      <c r="H10" s="421"/>
      <c r="I10" s="420"/>
      <c r="K10" s="423" t="s">
        <v>316</v>
      </c>
      <c r="L10" s="420"/>
      <c r="M10" s="426"/>
    </row>
    <row r="11" spans="1:13" ht="15">
      <c r="A11" s="423" t="s">
        <v>9</v>
      </c>
      <c r="B11" s="424"/>
      <c r="C11" s="424"/>
      <c r="D11" s="425"/>
      <c r="E11" s="414"/>
      <c r="F11" s="427"/>
      <c r="G11" s="420"/>
      <c r="H11" s="421"/>
      <c r="I11" s="420"/>
      <c r="K11" s="423" t="s">
        <v>317</v>
      </c>
      <c r="L11" s="420"/>
      <c r="M11" s="426"/>
    </row>
    <row r="12" spans="1:13" ht="15.75" customHeight="1">
      <c r="A12" s="423" t="s">
        <v>10</v>
      </c>
      <c r="B12" s="424"/>
      <c r="C12" s="424"/>
      <c r="D12" s="425"/>
      <c r="E12" s="414"/>
      <c r="F12" s="428"/>
      <c r="G12" s="420"/>
      <c r="H12" s="421"/>
      <c r="I12" s="420"/>
      <c r="K12" s="423"/>
      <c r="L12" s="420"/>
      <c r="M12" s="426"/>
    </row>
    <row r="13" spans="1:13" ht="15.75" customHeight="1">
      <c r="A13" s="423" t="s">
        <v>312</v>
      </c>
      <c r="B13" s="424"/>
      <c r="C13" s="424"/>
      <c r="D13" s="425"/>
      <c r="E13" s="414"/>
      <c r="F13" s="423"/>
      <c r="G13" s="420"/>
      <c r="H13" s="421"/>
      <c r="I13" s="420"/>
      <c r="K13" s="429"/>
      <c r="L13" s="420"/>
      <c r="M13" s="426"/>
    </row>
    <row r="14" spans="1:13" ht="15.75" customHeight="1">
      <c r="A14" s="423" t="s">
        <v>336</v>
      </c>
      <c r="B14" s="424"/>
      <c r="C14" s="424"/>
      <c r="D14" s="425"/>
      <c r="E14" s="414"/>
      <c r="F14" s="430"/>
      <c r="G14" s="420"/>
      <c r="H14" s="421"/>
      <c r="I14" s="420"/>
      <c r="K14" s="429"/>
      <c r="L14" s="46"/>
      <c r="M14" s="426"/>
    </row>
    <row r="15" spans="1:13" ht="6.75" customHeight="1" thickBot="1">
      <c r="A15" s="431"/>
      <c r="B15" s="432"/>
      <c r="C15" s="433"/>
      <c r="D15" s="434"/>
      <c r="E15" s="414"/>
      <c r="F15" s="435"/>
      <c r="G15" s="436"/>
      <c r="H15" s="437"/>
      <c r="I15" s="420"/>
      <c r="K15" s="438"/>
      <c r="L15" s="432"/>
      <c r="M15" s="439"/>
    </row>
    <row r="16" spans="1:13" ht="25.5" customHeight="1" thickBot="1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</row>
    <row r="17" spans="1:13" ht="15.75" thickBot="1">
      <c r="A17" s="655" t="s">
        <v>318</v>
      </c>
      <c r="B17" s="656"/>
      <c r="C17" s="656"/>
      <c r="D17" s="657"/>
      <c r="E17" s="264"/>
      <c r="F17" s="667" t="s">
        <v>321</v>
      </c>
      <c r="G17" s="668"/>
      <c r="H17" s="669"/>
      <c r="I17" s="264"/>
      <c r="J17" s="655" t="s">
        <v>240</v>
      </c>
      <c r="K17" s="656"/>
      <c r="L17" s="656"/>
      <c r="M17" s="657"/>
    </row>
    <row r="18" spans="1:13" ht="15">
      <c r="A18" s="440"/>
      <c r="B18" s="441"/>
      <c r="C18" s="441"/>
      <c r="D18" s="442"/>
      <c r="F18" s="419"/>
      <c r="G18" s="420"/>
      <c r="H18" s="421"/>
      <c r="J18" s="440"/>
      <c r="K18" s="417"/>
      <c r="L18" s="443"/>
      <c r="M18" s="422"/>
    </row>
    <row r="19" spans="1:14" ht="15">
      <c r="A19" s="423" t="s">
        <v>77</v>
      </c>
      <c r="B19" s="424"/>
      <c r="C19" s="424"/>
      <c r="D19" s="425"/>
      <c r="F19" s="423" t="s">
        <v>322</v>
      </c>
      <c r="G19" s="420"/>
      <c r="H19" s="421"/>
      <c r="J19" s="423" t="s">
        <v>326</v>
      </c>
      <c r="K19" s="46"/>
      <c r="L19" s="46"/>
      <c r="M19" s="426"/>
      <c r="N19" s="46"/>
    </row>
    <row r="20" spans="1:14" ht="15">
      <c r="A20" s="423" t="s">
        <v>319</v>
      </c>
      <c r="B20" s="424"/>
      <c r="C20" s="424"/>
      <c r="D20" s="425"/>
      <c r="F20" s="423"/>
      <c r="G20" s="420"/>
      <c r="H20" s="421"/>
      <c r="J20" s="423" t="s">
        <v>325</v>
      </c>
      <c r="K20" s="46"/>
      <c r="L20" s="46"/>
      <c r="M20" s="426"/>
      <c r="N20" s="46"/>
    </row>
    <row r="21" spans="1:14" ht="15">
      <c r="A21" s="423" t="s">
        <v>320</v>
      </c>
      <c r="B21" s="424"/>
      <c r="C21" s="424"/>
      <c r="D21" s="425"/>
      <c r="F21" s="423" t="s">
        <v>324</v>
      </c>
      <c r="G21" s="420"/>
      <c r="H21" s="421"/>
      <c r="J21" s="429"/>
      <c r="K21" s="46"/>
      <c r="L21" s="46"/>
      <c r="M21" s="426"/>
      <c r="N21" s="46"/>
    </row>
    <row r="22" spans="1:14" ht="15">
      <c r="A22" s="428"/>
      <c r="B22" s="424"/>
      <c r="C22" s="424"/>
      <c r="D22" s="425"/>
      <c r="F22" s="423"/>
      <c r="G22" s="420"/>
      <c r="H22" s="421"/>
      <c r="J22" s="423" t="s">
        <v>327</v>
      </c>
      <c r="K22" s="46"/>
      <c r="L22" s="46"/>
      <c r="M22" s="426"/>
      <c r="N22" s="46"/>
    </row>
    <row r="23" spans="1:14" ht="15">
      <c r="A23" s="419"/>
      <c r="B23" s="424"/>
      <c r="C23" s="424"/>
      <c r="D23" s="425"/>
      <c r="F23" s="423" t="s">
        <v>323</v>
      </c>
      <c r="G23" s="420"/>
      <c r="H23" s="421"/>
      <c r="J23" s="444"/>
      <c r="K23" s="46"/>
      <c r="L23" s="46"/>
      <c r="M23" s="426"/>
      <c r="N23" s="46"/>
    </row>
    <row r="24" spans="1:14" ht="15">
      <c r="A24" s="423"/>
      <c r="B24" s="424"/>
      <c r="C24" s="424"/>
      <c r="D24" s="425"/>
      <c r="F24" s="423" t="s">
        <v>11</v>
      </c>
      <c r="G24" s="46"/>
      <c r="H24" s="426"/>
      <c r="J24" s="445" t="s">
        <v>328</v>
      </c>
      <c r="K24" s="46"/>
      <c r="L24" s="46"/>
      <c r="M24" s="426"/>
      <c r="N24" s="46"/>
    </row>
    <row r="25" spans="1:14" ht="15">
      <c r="A25" s="429"/>
      <c r="B25" s="46"/>
      <c r="C25" s="446"/>
      <c r="D25" s="426"/>
      <c r="F25" s="428"/>
      <c r="G25" s="46"/>
      <c r="H25" s="426"/>
      <c r="J25" s="447"/>
      <c r="K25" s="448"/>
      <c r="L25" s="46"/>
      <c r="M25" s="426"/>
      <c r="N25" s="46"/>
    </row>
    <row r="26" spans="1:14" ht="15">
      <c r="A26" s="429"/>
      <c r="B26" s="46"/>
      <c r="C26" s="446"/>
      <c r="D26" s="426"/>
      <c r="F26" s="429"/>
      <c r="G26" s="46"/>
      <c r="H26" s="426"/>
      <c r="J26" s="419"/>
      <c r="K26" s="448"/>
      <c r="L26" s="46"/>
      <c r="M26" s="426"/>
      <c r="N26" s="449"/>
    </row>
    <row r="27" spans="1:14" ht="15">
      <c r="A27" s="429"/>
      <c r="B27" s="46"/>
      <c r="C27" s="446"/>
      <c r="D27" s="426"/>
      <c r="F27" s="429"/>
      <c r="G27" s="46"/>
      <c r="H27" s="426"/>
      <c r="J27" s="428"/>
      <c r="K27" s="420"/>
      <c r="L27" s="46"/>
      <c r="M27" s="426"/>
      <c r="N27" s="449"/>
    </row>
    <row r="28" spans="1:14" ht="15">
      <c r="A28" s="429"/>
      <c r="B28" s="46"/>
      <c r="C28" s="446"/>
      <c r="D28" s="426"/>
      <c r="F28" s="429"/>
      <c r="G28" s="46"/>
      <c r="H28" s="426"/>
      <c r="J28" s="428"/>
      <c r="K28" s="420"/>
      <c r="L28" s="46"/>
      <c r="M28" s="426"/>
      <c r="N28" s="449"/>
    </row>
    <row r="29" spans="1:14" ht="6.75" customHeight="1" thickBot="1">
      <c r="A29" s="450"/>
      <c r="B29" s="432"/>
      <c r="C29" s="451"/>
      <c r="D29" s="439"/>
      <c r="F29" s="452"/>
      <c r="G29" s="432"/>
      <c r="H29" s="439"/>
      <c r="J29" s="452"/>
      <c r="K29" s="436"/>
      <c r="L29" s="432"/>
      <c r="M29" s="439"/>
      <c r="N29" s="46"/>
    </row>
    <row r="30" spans="1:13" ht="15.75" thickBot="1">
      <c r="A30" s="414"/>
      <c r="B30" s="414"/>
      <c r="C30" s="414"/>
      <c r="D30" s="414"/>
      <c r="E30" s="414"/>
      <c r="F30" s="446"/>
      <c r="G30" s="414"/>
      <c r="H30" s="414"/>
      <c r="I30" s="414"/>
      <c r="J30" s="414"/>
      <c r="K30" s="414"/>
      <c r="L30" s="414"/>
      <c r="M30" s="414"/>
    </row>
    <row r="31" spans="1:13" ht="15.75" thickBot="1">
      <c r="A31" s="655" t="s">
        <v>329</v>
      </c>
      <c r="B31" s="656"/>
      <c r="C31" s="656"/>
      <c r="D31" s="657"/>
      <c r="E31" s="461"/>
      <c r="F31" s="658" t="s">
        <v>331</v>
      </c>
      <c r="G31" s="659"/>
      <c r="H31" s="660"/>
      <c r="I31" s="461"/>
      <c r="J31" s="655" t="s">
        <v>12</v>
      </c>
      <c r="K31" s="656"/>
      <c r="L31" s="656"/>
      <c r="M31" s="657"/>
    </row>
    <row r="32" spans="1:13" ht="15">
      <c r="A32" s="440"/>
      <c r="B32" s="441"/>
      <c r="C32" s="441"/>
      <c r="D32" s="442"/>
      <c r="E32" s="453"/>
      <c r="F32" s="454" t="s">
        <v>433</v>
      </c>
      <c r="G32" s="443"/>
      <c r="H32" s="422"/>
      <c r="I32" s="453"/>
      <c r="J32" s="429"/>
      <c r="K32" s="455" t="s">
        <v>334</v>
      </c>
      <c r="M32" s="426"/>
    </row>
    <row r="33" spans="1:14" ht="15">
      <c r="A33" s="423" t="s">
        <v>330</v>
      </c>
      <c r="B33" s="424"/>
      <c r="C33" s="424"/>
      <c r="D33" s="425"/>
      <c r="E33" s="453"/>
      <c r="F33" s="456"/>
      <c r="G33" s="46"/>
      <c r="H33" s="426"/>
      <c r="I33" s="453"/>
      <c r="J33" s="429"/>
      <c r="K33" s="455" t="s">
        <v>333</v>
      </c>
      <c r="M33" s="426"/>
      <c r="N33" s="46"/>
    </row>
    <row r="34" spans="1:13" ht="15">
      <c r="A34" s="423"/>
      <c r="B34" s="424"/>
      <c r="C34" s="424"/>
      <c r="D34" s="425"/>
      <c r="E34" s="453"/>
      <c r="F34" s="429"/>
      <c r="G34" s="46"/>
      <c r="H34" s="426"/>
      <c r="I34" s="453"/>
      <c r="J34" s="427"/>
      <c r="K34" s="640"/>
      <c r="L34" s="424"/>
      <c r="M34" s="426"/>
    </row>
    <row r="35" spans="1:13" ht="15">
      <c r="A35" s="423" t="s">
        <v>337</v>
      </c>
      <c r="B35" s="424"/>
      <c r="C35" s="424"/>
      <c r="D35" s="425"/>
      <c r="E35" s="453"/>
      <c r="F35" s="429"/>
      <c r="G35" s="46"/>
      <c r="H35" s="426"/>
      <c r="I35" s="453"/>
      <c r="J35" s="428"/>
      <c r="K35" s="424"/>
      <c r="L35" s="424"/>
      <c r="M35" s="426"/>
    </row>
    <row r="36" spans="1:13" ht="15">
      <c r="A36" s="457"/>
      <c r="B36" s="424"/>
      <c r="C36" s="424"/>
      <c r="D36" s="425"/>
      <c r="E36" s="453"/>
      <c r="F36" s="429"/>
      <c r="G36" s="46"/>
      <c r="H36" s="426"/>
      <c r="I36" s="453"/>
      <c r="J36" s="419"/>
      <c r="K36" s="424"/>
      <c r="L36" s="424"/>
      <c r="M36" s="426"/>
    </row>
    <row r="37" spans="1:13" ht="15">
      <c r="A37" s="458"/>
      <c r="B37" s="46"/>
      <c r="C37" s="46"/>
      <c r="D37" s="426"/>
      <c r="E37" s="453"/>
      <c r="F37" s="12" t="s">
        <v>332</v>
      </c>
      <c r="G37" s="46"/>
      <c r="H37" s="426"/>
      <c r="I37" s="453"/>
      <c r="J37" s="423"/>
      <c r="K37" s="424"/>
      <c r="L37" s="424"/>
      <c r="M37" s="426"/>
    </row>
    <row r="38" spans="1:13" ht="15.75" thickBot="1">
      <c r="A38" s="459"/>
      <c r="B38" s="433"/>
      <c r="C38" s="433"/>
      <c r="D38" s="434"/>
      <c r="E38" s="453"/>
      <c r="F38" s="460"/>
      <c r="G38" s="432"/>
      <c r="H38" s="439"/>
      <c r="I38" s="453"/>
      <c r="J38" s="438"/>
      <c r="K38" s="433"/>
      <c r="L38" s="433"/>
      <c r="M38" s="439"/>
    </row>
    <row r="40" spans="1:14" ht="15">
      <c r="A40" s="412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</sheetData>
  <sheetProtection/>
  <mergeCells count="10">
    <mergeCell ref="A31:D31"/>
    <mergeCell ref="F31:H31"/>
    <mergeCell ref="J31:M31"/>
    <mergeCell ref="B5:D5"/>
    <mergeCell ref="A7:D7"/>
    <mergeCell ref="F7:H7"/>
    <mergeCell ref="K7:M7"/>
    <mergeCell ref="A17:D17"/>
    <mergeCell ref="F17:H17"/>
    <mergeCell ref="J17:M1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headerFooter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V49"/>
  <sheetViews>
    <sheetView view="pageLayout" zoomScale="80" zoomScalePageLayoutView="80" workbookViewId="0" topLeftCell="A1">
      <selection activeCell="C42" sqref="C42"/>
    </sheetView>
  </sheetViews>
  <sheetFormatPr defaultColWidth="11.421875" defaultRowHeight="15"/>
  <cols>
    <col min="1" max="1" width="1.421875" style="0" customWidth="1"/>
    <col min="2" max="2" width="16.7109375" style="0" customWidth="1"/>
    <col min="3" max="3" width="26.7109375" style="0" customWidth="1"/>
    <col min="4" max="4" width="8.57421875" style="0" customWidth="1"/>
    <col min="5" max="5" width="19.00390625" style="0" customWidth="1"/>
    <col min="6" max="6" width="23.28125" style="0" customWidth="1"/>
  </cols>
  <sheetData>
    <row r="1" spans="1:13" ht="31.5">
      <c r="A1" s="13"/>
      <c r="B1" s="464" t="s">
        <v>398</v>
      </c>
      <c r="C1" s="464"/>
      <c r="D1" s="464"/>
      <c r="E1" s="464"/>
      <c r="F1" s="464"/>
      <c r="G1" s="14"/>
      <c r="H1" s="14"/>
      <c r="I1" s="14"/>
      <c r="J1" s="14"/>
      <c r="K1" s="14"/>
      <c r="L1" s="14"/>
      <c r="M1" s="14"/>
    </row>
    <row r="2" spans="1:256" ht="21">
      <c r="A2" s="465"/>
      <c r="B2" s="465" t="s">
        <v>399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465"/>
      <c r="GD2" s="465"/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465"/>
      <c r="GR2" s="465"/>
      <c r="GS2" s="465"/>
      <c r="GT2" s="465"/>
      <c r="GU2" s="465"/>
      <c r="GV2" s="465"/>
      <c r="GW2" s="465"/>
      <c r="GX2" s="465"/>
      <c r="GY2" s="465"/>
      <c r="GZ2" s="465"/>
      <c r="HA2" s="465"/>
      <c r="HB2" s="465"/>
      <c r="HC2" s="465"/>
      <c r="HD2" s="465"/>
      <c r="HE2" s="465"/>
      <c r="HF2" s="465"/>
      <c r="HG2" s="465"/>
      <c r="HH2" s="465"/>
      <c r="HI2" s="465"/>
      <c r="HJ2" s="465"/>
      <c r="HK2" s="465"/>
      <c r="HL2" s="465"/>
      <c r="HM2" s="465"/>
      <c r="HN2" s="465"/>
      <c r="HO2" s="465"/>
      <c r="HP2" s="465"/>
      <c r="HQ2" s="465"/>
      <c r="HR2" s="465"/>
      <c r="HS2" s="465"/>
      <c r="HT2" s="465"/>
      <c r="HU2" s="465"/>
      <c r="HV2" s="465"/>
      <c r="HW2" s="465"/>
      <c r="HX2" s="465"/>
      <c r="HY2" s="465"/>
      <c r="HZ2" s="465"/>
      <c r="IA2" s="465"/>
      <c r="IB2" s="465"/>
      <c r="IC2" s="465"/>
      <c r="ID2" s="465"/>
      <c r="IE2" s="465"/>
      <c r="IF2" s="465"/>
      <c r="IG2" s="465"/>
      <c r="IH2" s="465"/>
      <c r="II2" s="465"/>
      <c r="IJ2" s="465"/>
      <c r="IK2" s="465"/>
      <c r="IL2" s="465"/>
      <c r="IM2" s="465"/>
      <c r="IN2" s="465"/>
      <c r="IO2" s="465"/>
      <c r="IP2" s="465"/>
      <c r="IQ2" s="465"/>
      <c r="IR2" s="465"/>
      <c r="IS2" s="465"/>
      <c r="IT2" s="465"/>
      <c r="IU2" s="465"/>
      <c r="IV2" s="465"/>
    </row>
    <row r="3" spans="2:13" ht="18.75">
      <c r="B3" s="466" t="s">
        <v>397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</row>
    <row r="4" spans="2:13" ht="18.75">
      <c r="B4" s="466"/>
      <c r="C4" s="15"/>
      <c r="D4" s="15"/>
      <c r="E4" s="15"/>
      <c r="F4" s="15"/>
      <c r="G4" s="14"/>
      <c r="H4" s="14"/>
      <c r="I4" s="14"/>
      <c r="J4" s="14"/>
      <c r="K4" s="14"/>
      <c r="L4" s="14"/>
      <c r="M4" s="14"/>
    </row>
    <row r="5" spans="1:6" ht="15.75">
      <c r="A5" s="16"/>
      <c r="B5" s="17" t="s">
        <v>102</v>
      </c>
      <c r="C5" s="15"/>
      <c r="E5" s="15"/>
      <c r="F5" s="15"/>
    </row>
    <row r="6" spans="1:6" ht="15">
      <c r="A6" s="18"/>
      <c r="B6" s="19" t="s">
        <v>13</v>
      </c>
      <c r="C6" s="20"/>
      <c r="D6" s="20" t="s">
        <v>103</v>
      </c>
      <c r="E6" s="20"/>
      <c r="F6" s="20"/>
    </row>
    <row r="7" spans="1:6" ht="15">
      <c r="A7" s="18"/>
      <c r="B7" s="674"/>
      <c r="C7" s="674"/>
      <c r="D7" s="674"/>
      <c r="E7" s="674"/>
      <c r="F7" s="674"/>
    </row>
    <row r="8" spans="3:6" ht="21">
      <c r="C8" s="467"/>
      <c r="D8" s="467" t="s">
        <v>104</v>
      </c>
      <c r="E8" s="467"/>
      <c r="F8" s="467"/>
    </row>
    <row r="9" spans="2:6" ht="15.75" thickBot="1">
      <c r="B9" s="10"/>
      <c r="C9" s="10"/>
      <c r="D9" s="10"/>
      <c r="E9" s="10"/>
      <c r="F9" s="10"/>
    </row>
    <row r="10" spans="2:6" ht="15.75" thickBot="1">
      <c r="B10" s="670" t="s">
        <v>14</v>
      </c>
      <c r="C10" s="671"/>
      <c r="D10" s="10"/>
      <c r="E10" s="670" t="s">
        <v>15</v>
      </c>
      <c r="F10" s="671"/>
    </row>
    <row r="11" spans="2:6" ht="15">
      <c r="B11" s="21" t="s">
        <v>105</v>
      </c>
      <c r="C11" s="277" t="s">
        <v>112</v>
      </c>
      <c r="D11" s="4"/>
      <c r="E11" s="21" t="s">
        <v>105</v>
      </c>
      <c r="F11" s="22" t="s">
        <v>112</v>
      </c>
    </row>
    <row r="12" spans="2:11" ht="15">
      <c r="B12" s="23" t="s">
        <v>116</v>
      </c>
      <c r="C12" s="278" t="s">
        <v>420</v>
      </c>
      <c r="D12" s="10"/>
      <c r="E12" s="23" t="s">
        <v>116</v>
      </c>
      <c r="F12" s="214" t="s">
        <v>16</v>
      </c>
      <c r="G12" s="24"/>
      <c r="H12" s="24"/>
      <c r="I12" s="25"/>
      <c r="J12" s="24"/>
      <c r="K12" s="24"/>
    </row>
    <row r="13" spans="2:6" ht="15">
      <c r="B13" s="23" t="s">
        <v>106</v>
      </c>
      <c r="C13" s="279" t="s">
        <v>338</v>
      </c>
      <c r="D13" s="10"/>
      <c r="E13" s="23" t="s">
        <v>106</v>
      </c>
      <c r="F13" s="279" t="s">
        <v>338</v>
      </c>
    </row>
    <row r="14" spans="2:6" ht="35.25" customHeight="1">
      <c r="B14" s="27" t="s">
        <v>107</v>
      </c>
      <c r="C14" s="280" t="s">
        <v>113</v>
      </c>
      <c r="D14" s="10"/>
      <c r="E14" s="27" t="s">
        <v>107</v>
      </c>
      <c r="F14" s="28" t="s">
        <v>117</v>
      </c>
    </row>
    <row r="15" spans="2:6" ht="15">
      <c r="B15" s="23" t="s">
        <v>108</v>
      </c>
      <c r="C15" s="281" t="s">
        <v>17</v>
      </c>
      <c r="D15" s="10"/>
      <c r="E15" s="23" t="s">
        <v>108</v>
      </c>
      <c r="F15" s="29" t="s">
        <v>118</v>
      </c>
    </row>
    <row r="16" spans="2:6" ht="15">
      <c r="B16" s="23" t="s">
        <v>111</v>
      </c>
      <c r="C16" s="281" t="s">
        <v>114</v>
      </c>
      <c r="D16" s="10"/>
      <c r="E16" s="23" t="s">
        <v>111</v>
      </c>
      <c r="F16" s="29" t="s">
        <v>119</v>
      </c>
    </row>
    <row r="17" spans="2:6" ht="15">
      <c r="B17" s="23" t="s">
        <v>110</v>
      </c>
      <c r="C17" s="281" t="s">
        <v>115</v>
      </c>
      <c r="D17" s="10" t="s">
        <v>18</v>
      </c>
      <c r="E17" s="23" t="s">
        <v>110</v>
      </c>
      <c r="F17" s="29" t="s">
        <v>115</v>
      </c>
    </row>
    <row r="18" spans="2:6" ht="15">
      <c r="B18" s="7"/>
      <c r="C18" s="282"/>
      <c r="D18" s="10"/>
      <c r="E18" s="7"/>
      <c r="F18" s="6"/>
    </row>
    <row r="19" spans="2:6" ht="15">
      <c r="B19" s="30"/>
      <c r="C19" s="282"/>
      <c r="D19" s="10"/>
      <c r="E19" s="30"/>
      <c r="F19" s="5"/>
    </row>
    <row r="20" spans="2:6" ht="15">
      <c r="B20" s="31"/>
      <c r="C20" s="282"/>
      <c r="D20" s="10"/>
      <c r="E20" s="31"/>
      <c r="F20" s="32"/>
    </row>
    <row r="21" spans="1:6" ht="15">
      <c r="A21" s="8"/>
      <c r="B21" s="7"/>
      <c r="C21" s="283"/>
      <c r="E21" s="23"/>
      <c r="F21" s="29"/>
    </row>
    <row r="22" spans="1:6" ht="15.75" thickBot="1">
      <c r="A22" s="8"/>
      <c r="B22" s="11"/>
      <c r="C22" s="284"/>
      <c r="E22" s="33"/>
      <c r="F22" s="34"/>
    </row>
    <row r="23" spans="1:6" ht="15">
      <c r="A23" s="8"/>
      <c r="E23" s="1"/>
      <c r="F23" s="1"/>
    </row>
    <row r="24" spans="1:6" ht="15.75" thickBot="1">
      <c r="A24" s="35"/>
      <c r="E24" s="1"/>
      <c r="F24" s="1"/>
    </row>
    <row r="25" spans="1:6" ht="15.75" thickBot="1">
      <c r="A25" s="35"/>
      <c r="B25" s="670" t="s">
        <v>19</v>
      </c>
      <c r="C25" s="671"/>
      <c r="D25" s="8"/>
      <c r="E25" s="670" t="s">
        <v>20</v>
      </c>
      <c r="F25" s="671"/>
    </row>
    <row r="26" spans="1:6" ht="15">
      <c r="A26" s="35"/>
      <c r="B26" s="21" t="s">
        <v>105</v>
      </c>
      <c r="C26" s="277" t="s">
        <v>112</v>
      </c>
      <c r="D26" s="4"/>
      <c r="E26" s="23"/>
      <c r="F26" s="29"/>
    </row>
    <row r="27" spans="1:6" ht="15">
      <c r="A27" s="35"/>
      <c r="B27" s="23" t="s">
        <v>116</v>
      </c>
      <c r="C27" s="278" t="s">
        <v>417</v>
      </c>
      <c r="D27" s="10"/>
      <c r="E27" s="23"/>
      <c r="F27" s="29"/>
    </row>
    <row r="28" spans="1:6" ht="15">
      <c r="A28" s="35"/>
      <c r="B28" s="23" t="s">
        <v>106</v>
      </c>
      <c r="C28" s="279" t="s">
        <v>338</v>
      </c>
      <c r="D28" s="10"/>
      <c r="E28" s="23"/>
      <c r="F28" s="26"/>
    </row>
    <row r="29" spans="1:6" ht="15">
      <c r="A29" s="35"/>
      <c r="B29" s="27" t="s">
        <v>107</v>
      </c>
      <c r="C29" s="280" t="s">
        <v>419</v>
      </c>
      <c r="D29" s="10"/>
      <c r="E29" s="23"/>
      <c r="F29" s="29"/>
    </row>
    <row r="30" spans="1:6" ht="15">
      <c r="A30" s="35"/>
      <c r="B30" s="23" t="s">
        <v>108</v>
      </c>
      <c r="C30" s="281" t="s">
        <v>17</v>
      </c>
      <c r="D30" s="10"/>
      <c r="E30" s="23"/>
      <c r="F30" s="29"/>
    </row>
    <row r="31" spans="1:6" ht="15">
      <c r="A31" s="8"/>
      <c r="B31" s="23" t="s">
        <v>111</v>
      </c>
      <c r="C31" s="281" t="s">
        <v>114</v>
      </c>
      <c r="D31" s="10"/>
      <c r="E31" s="23"/>
      <c r="F31" s="29"/>
    </row>
    <row r="32" spans="1:6" ht="15">
      <c r="A32" s="8"/>
      <c r="B32" s="23" t="s">
        <v>110</v>
      </c>
      <c r="C32" s="281" t="s">
        <v>115</v>
      </c>
      <c r="D32" s="10"/>
      <c r="E32" s="23"/>
      <c r="F32" s="29"/>
    </row>
    <row r="33" spans="1:6" ht="15">
      <c r="A33" s="8"/>
      <c r="B33" s="7"/>
      <c r="C33" s="5"/>
      <c r="D33" s="10"/>
      <c r="E33" s="30"/>
      <c r="F33" s="5"/>
    </row>
    <row r="34" spans="2:6" ht="15">
      <c r="B34" s="30"/>
      <c r="C34" s="5"/>
      <c r="D34" s="10"/>
      <c r="E34" s="30"/>
      <c r="F34" s="5"/>
    </row>
    <row r="35" spans="2:6" ht="15">
      <c r="B35" s="31"/>
      <c r="C35" s="32"/>
      <c r="D35" s="10"/>
      <c r="E35" s="31"/>
      <c r="F35" s="32"/>
    </row>
    <row r="36" spans="2:6" ht="15">
      <c r="B36" s="7"/>
      <c r="C36" s="6"/>
      <c r="E36" s="7"/>
      <c r="F36" s="6"/>
    </row>
    <row r="37" spans="2:6" ht="15.75" thickBot="1">
      <c r="B37" s="11"/>
      <c r="C37" s="9"/>
      <c r="E37" s="11"/>
      <c r="F37" s="9"/>
    </row>
    <row r="38" spans="2:6" ht="15">
      <c r="B38" s="672"/>
      <c r="C38" s="672"/>
      <c r="D38" s="8"/>
      <c r="E38" s="672"/>
      <c r="F38" s="672"/>
    </row>
    <row r="39" spans="2:6" ht="15">
      <c r="B39" s="4"/>
      <c r="C39" s="4"/>
      <c r="D39" s="8"/>
      <c r="E39" s="4"/>
      <c r="F39" s="4"/>
    </row>
    <row r="40" spans="2:6" ht="23.25">
      <c r="B40" s="36" t="s">
        <v>21</v>
      </c>
      <c r="C40" s="4"/>
      <c r="D40" s="8"/>
      <c r="E40" s="4"/>
      <c r="F40" s="4"/>
    </row>
    <row r="41" spans="2:6" ht="15">
      <c r="B41" s="4"/>
      <c r="C41" s="4"/>
      <c r="D41" s="8"/>
      <c r="E41" s="4"/>
      <c r="F41" s="4"/>
    </row>
    <row r="42" spans="2:6" ht="15">
      <c r="B42" s="4"/>
      <c r="C42" s="4"/>
      <c r="D42" s="8"/>
      <c r="E42" s="4"/>
      <c r="F42" s="4"/>
    </row>
    <row r="43" spans="2:6" ht="15">
      <c r="B43" s="4"/>
      <c r="C43" s="4"/>
      <c r="D43" s="8"/>
      <c r="E43" s="4"/>
      <c r="F43" s="4"/>
    </row>
    <row r="44" spans="2:6" ht="15">
      <c r="B44" s="4"/>
      <c r="C44" s="4"/>
      <c r="D44" s="8"/>
      <c r="E44" s="4"/>
      <c r="F44" s="4"/>
    </row>
    <row r="45" spans="2:6" ht="15">
      <c r="B45" s="4"/>
      <c r="C45" s="4"/>
      <c r="D45" s="8"/>
      <c r="E45" s="4"/>
      <c r="F45" s="4"/>
    </row>
    <row r="46" spans="2:6" ht="15">
      <c r="B46" s="4"/>
      <c r="C46" s="4"/>
      <c r="D46" s="8"/>
      <c r="E46" s="4"/>
      <c r="F46" s="4"/>
    </row>
    <row r="47" spans="2:6" ht="15">
      <c r="B47" s="4"/>
      <c r="C47" s="4"/>
      <c r="D47" s="8"/>
      <c r="E47" s="4"/>
      <c r="F47" s="4"/>
    </row>
    <row r="48" spans="2:6" ht="15">
      <c r="B48" s="673"/>
      <c r="C48" s="673"/>
      <c r="D48" s="8"/>
      <c r="E48" s="673"/>
      <c r="F48" s="673"/>
    </row>
    <row r="49" spans="2:6" ht="15">
      <c r="B49" s="8"/>
      <c r="C49" s="8"/>
      <c r="D49" s="8"/>
      <c r="E49" s="8"/>
      <c r="F49" s="8"/>
    </row>
  </sheetData>
  <sheetProtection/>
  <mergeCells count="9">
    <mergeCell ref="E25:F25"/>
    <mergeCell ref="B38:C38"/>
    <mergeCell ref="E38:F38"/>
    <mergeCell ref="B48:C48"/>
    <mergeCell ref="E48:F48"/>
    <mergeCell ref="B7:F7"/>
    <mergeCell ref="B10:C10"/>
    <mergeCell ref="E10:F10"/>
    <mergeCell ref="B25:C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33"/>
  <sheetViews>
    <sheetView view="pageLayout" workbookViewId="0" topLeftCell="A7">
      <selection activeCell="E25" sqref="E25"/>
    </sheetView>
  </sheetViews>
  <sheetFormatPr defaultColWidth="11.421875" defaultRowHeight="15"/>
  <cols>
    <col min="1" max="1" width="32.28125" style="0" customWidth="1"/>
    <col min="2" max="2" width="7.57421875" style="0" customWidth="1"/>
    <col min="3" max="3" width="52.28125" style="0" customWidth="1"/>
    <col min="6" max="6" width="13.140625" style="0" customWidth="1"/>
  </cols>
  <sheetData>
    <row r="1" spans="1:5" ht="31.5">
      <c r="A1" s="468" t="s">
        <v>401</v>
      </c>
      <c r="B1" s="293"/>
      <c r="C1" s="293"/>
      <c r="D1" s="37"/>
      <c r="E1" s="37"/>
    </row>
    <row r="2" spans="1:5" ht="15" customHeight="1">
      <c r="A2" s="469" t="s">
        <v>400</v>
      </c>
      <c r="B2" s="293"/>
      <c r="C2" s="293"/>
      <c r="D2" s="37"/>
      <c r="E2" s="37"/>
    </row>
    <row r="3" spans="1:5" ht="18.75">
      <c r="A3" s="470" t="s">
        <v>397</v>
      </c>
      <c r="B3" s="8"/>
      <c r="C3" s="8"/>
      <c r="D3" s="39"/>
      <c r="E3" s="39"/>
    </row>
    <row r="4" spans="1:3" ht="15.75">
      <c r="A4" s="38"/>
      <c r="B4" s="8"/>
      <c r="C4" s="8"/>
    </row>
    <row r="5" spans="1:3" ht="15">
      <c r="A5" s="40" t="s">
        <v>120</v>
      </c>
      <c r="B5" s="216" t="s">
        <v>103</v>
      </c>
      <c r="C5" s="41"/>
    </row>
    <row r="6" spans="1:3" ht="9" customHeight="1">
      <c r="A6" s="40"/>
      <c r="B6" s="41"/>
      <c r="C6" s="41"/>
    </row>
    <row r="7" spans="1:3" ht="13.5" customHeight="1">
      <c r="A7" s="680" t="s">
        <v>121</v>
      </c>
      <c r="B7" s="680"/>
      <c r="C7" s="680"/>
    </row>
    <row r="8" spans="1:3" ht="7.5" customHeight="1">
      <c r="A8" s="42"/>
      <c r="B8" s="43"/>
      <c r="C8" s="43"/>
    </row>
    <row r="9" spans="1:2" ht="15.75">
      <c r="A9" s="471" t="s">
        <v>105</v>
      </c>
      <c r="B9" s="44" t="s">
        <v>112</v>
      </c>
    </row>
    <row r="10" spans="1:3" ht="15.75">
      <c r="A10" s="471" t="s">
        <v>122</v>
      </c>
      <c r="B10" s="45" t="s">
        <v>17</v>
      </c>
      <c r="C10" s="49"/>
    </row>
    <row r="11" spans="1:3" ht="15.75">
      <c r="A11" s="471" t="s">
        <v>110</v>
      </c>
      <c r="B11" s="45" t="s">
        <v>115</v>
      </c>
      <c r="C11" s="49"/>
    </row>
    <row r="12" spans="1:3" ht="15.75">
      <c r="A12" s="471" t="s">
        <v>111</v>
      </c>
      <c r="B12" s="217" t="s">
        <v>114</v>
      </c>
      <c r="C12" s="46"/>
    </row>
    <row r="13" spans="1:3" ht="15.75">
      <c r="A13" s="471" t="s">
        <v>123</v>
      </c>
      <c r="B13" s="218" t="s">
        <v>434</v>
      </c>
      <c r="C13" s="46"/>
    </row>
    <row r="14" ht="7.5" customHeight="1">
      <c r="C14" s="47"/>
    </row>
    <row r="15" spans="1:3" ht="27.75" customHeight="1">
      <c r="A15" s="675" t="s">
        <v>22</v>
      </c>
      <c r="B15" s="676"/>
      <c r="C15" s="48"/>
    </row>
    <row r="16" spans="1:6" ht="27.75" customHeight="1">
      <c r="A16" s="675" t="s">
        <v>124</v>
      </c>
      <c r="B16" s="676"/>
      <c r="C16" s="220" t="s">
        <v>421</v>
      </c>
      <c r="D16" s="49"/>
      <c r="E16" s="24"/>
      <c r="F16" s="24"/>
    </row>
    <row r="17" spans="1:3" ht="27.75" customHeight="1">
      <c r="A17" s="675" t="s">
        <v>125</v>
      </c>
      <c r="B17" s="676"/>
      <c r="C17" s="220" t="s">
        <v>339</v>
      </c>
    </row>
    <row r="18" spans="1:3" ht="27.75" customHeight="1">
      <c r="A18" s="675" t="s">
        <v>126</v>
      </c>
      <c r="B18" s="676"/>
      <c r="C18" s="215">
        <v>4</v>
      </c>
    </row>
    <row r="19" spans="1:3" ht="27.75" customHeight="1">
      <c r="A19" s="675" t="s">
        <v>23</v>
      </c>
      <c r="B19" s="676"/>
      <c r="C19" s="215">
        <v>1.25</v>
      </c>
    </row>
    <row r="20" spans="1:6" ht="27.75" customHeight="1">
      <c r="A20" s="675" t="s">
        <v>127</v>
      </c>
      <c r="B20" s="676"/>
      <c r="C20" s="221">
        <v>2000</v>
      </c>
      <c r="E20" s="24"/>
      <c r="F20" s="24"/>
    </row>
    <row r="21" spans="1:6" ht="27.75" customHeight="1">
      <c r="A21" s="675" t="s">
        <v>83</v>
      </c>
      <c r="B21" s="676"/>
      <c r="C21" s="220">
        <v>3.5</v>
      </c>
      <c r="E21" s="24"/>
      <c r="F21" s="24"/>
    </row>
    <row r="22" spans="1:6" ht="27.75" customHeight="1">
      <c r="A22" s="675" t="s">
        <v>24</v>
      </c>
      <c r="B22" s="676"/>
      <c r="C22" s="222" t="s">
        <v>422</v>
      </c>
      <c r="E22" s="24"/>
      <c r="F22" s="24"/>
    </row>
    <row r="23" spans="1:3" ht="27.75" customHeight="1">
      <c r="A23" s="675" t="s">
        <v>25</v>
      </c>
      <c r="B23" s="676"/>
      <c r="C23" s="220" t="s">
        <v>129</v>
      </c>
    </row>
    <row r="24" spans="1:3" ht="27.75" customHeight="1">
      <c r="A24" s="675" t="s">
        <v>26</v>
      </c>
      <c r="B24" s="676"/>
      <c r="C24" s="220" t="s">
        <v>130</v>
      </c>
    </row>
    <row r="25" spans="1:3" ht="27.75" customHeight="1">
      <c r="A25" s="675" t="s">
        <v>27</v>
      </c>
      <c r="B25" s="676"/>
      <c r="C25" s="220"/>
    </row>
    <row r="26" spans="1:3" ht="27.75" customHeight="1">
      <c r="A26" s="675" t="s">
        <v>28</v>
      </c>
      <c r="B26" s="676"/>
      <c r="C26" s="220" t="s">
        <v>131</v>
      </c>
    </row>
    <row r="27" spans="1:4" ht="27.75" customHeight="1">
      <c r="A27" s="675" t="s">
        <v>84</v>
      </c>
      <c r="B27" s="676"/>
      <c r="C27" s="215" t="s">
        <v>449</v>
      </c>
      <c r="D27" s="50"/>
    </row>
    <row r="28" spans="1:4" ht="27.75" customHeight="1">
      <c r="A28" s="678" t="s">
        <v>95</v>
      </c>
      <c r="B28" s="679"/>
      <c r="C28" s="220" t="s">
        <v>451</v>
      </c>
      <c r="D28" s="50"/>
    </row>
    <row r="29" spans="1:3" ht="76.5" customHeight="1">
      <c r="A29" s="678" t="s">
        <v>80</v>
      </c>
      <c r="B29" s="679"/>
      <c r="C29" s="219"/>
    </row>
    <row r="31" spans="1:3" ht="15">
      <c r="A31" s="263" t="s">
        <v>133</v>
      </c>
      <c r="B31" s="263"/>
      <c r="C31" s="263"/>
    </row>
    <row r="32" spans="1:3" ht="15">
      <c r="A32" s="677" t="s">
        <v>132</v>
      </c>
      <c r="B32" s="677"/>
      <c r="C32" s="677"/>
    </row>
    <row r="33" spans="1:3" ht="15">
      <c r="A33" s="677"/>
      <c r="B33" s="677"/>
      <c r="C33" s="677"/>
    </row>
    <row r="34" ht="15" customHeight="1"/>
  </sheetData>
  <sheetProtection/>
  <mergeCells count="17">
    <mergeCell ref="A7:C7"/>
    <mergeCell ref="A15:B15"/>
    <mergeCell ref="A16:B16"/>
    <mergeCell ref="A17:B17"/>
    <mergeCell ref="A18:B18"/>
    <mergeCell ref="A29:B29"/>
    <mergeCell ref="A20:B20"/>
    <mergeCell ref="A21:B21"/>
    <mergeCell ref="A22:B22"/>
    <mergeCell ref="A23:B23"/>
    <mergeCell ref="A19:B19"/>
    <mergeCell ref="A32:C33"/>
    <mergeCell ref="A25:B25"/>
    <mergeCell ref="A26:B26"/>
    <mergeCell ref="A27:B27"/>
    <mergeCell ref="A28:B28"/>
    <mergeCell ref="A24:B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41"/>
  <sheetViews>
    <sheetView view="pageLayout" workbookViewId="0" topLeftCell="A4">
      <selection activeCell="I16" sqref="I16"/>
    </sheetView>
  </sheetViews>
  <sheetFormatPr defaultColWidth="11.421875" defaultRowHeight="15"/>
  <cols>
    <col min="1" max="1" width="3.140625" style="0" customWidth="1"/>
    <col min="2" max="2" width="24.57421875" style="0" customWidth="1"/>
    <col min="3" max="3" width="27.28125" style="0" customWidth="1"/>
    <col min="4" max="4" width="25.57421875" style="0" customWidth="1"/>
    <col min="5" max="5" width="32.8515625" style="0" customWidth="1"/>
    <col min="6" max="6" width="29.8515625" style="0" customWidth="1"/>
  </cols>
  <sheetData>
    <row r="1" spans="1:6" ht="31.5">
      <c r="A1" s="468" t="s">
        <v>402</v>
      </c>
      <c r="B1" s="468"/>
      <c r="C1" s="468"/>
      <c r="D1" s="468"/>
      <c r="E1" s="468"/>
      <c r="F1" s="468"/>
    </row>
    <row r="2" spans="1:6" ht="16.5" customHeight="1" thickBot="1">
      <c r="A2" s="472"/>
      <c r="B2" s="472" t="s">
        <v>378</v>
      </c>
      <c r="C2" s="51"/>
      <c r="D2" s="51"/>
      <c r="E2" s="51"/>
      <c r="F2" s="51"/>
    </row>
    <row r="3" spans="2:6" ht="21" customHeight="1" thickBot="1">
      <c r="B3" s="331"/>
      <c r="D3" s="329" t="s">
        <v>29</v>
      </c>
      <c r="E3" s="473" t="s">
        <v>30</v>
      </c>
      <c r="F3" s="473" t="s">
        <v>33</v>
      </c>
    </row>
    <row r="4" spans="1:6" ht="24.75" customHeight="1" thickBot="1" thickTop="1">
      <c r="A4" s="328" t="s">
        <v>31</v>
      </c>
      <c r="B4" s="473" t="s">
        <v>32</v>
      </c>
      <c r="C4" s="473" t="s">
        <v>33</v>
      </c>
      <c r="D4" s="52"/>
      <c r="E4" s="482" t="s">
        <v>136</v>
      </c>
      <c r="F4" s="483" t="s">
        <v>434</v>
      </c>
    </row>
    <row r="5" spans="2:6" ht="16.5" customHeight="1" thickBot="1">
      <c r="B5" s="474" t="s">
        <v>135</v>
      </c>
      <c r="C5" s="474" t="s">
        <v>17</v>
      </c>
      <c r="D5" s="52"/>
      <c r="E5" s="484" t="s">
        <v>137</v>
      </c>
      <c r="F5" s="485">
        <v>0.7</v>
      </c>
    </row>
    <row r="6" spans="2:6" ht="19.5" customHeight="1" thickBot="1">
      <c r="B6" s="474" t="s">
        <v>134</v>
      </c>
      <c r="C6" s="474" t="s">
        <v>115</v>
      </c>
      <c r="D6" s="53"/>
      <c r="E6" s="484" t="s">
        <v>34</v>
      </c>
      <c r="F6" s="485">
        <v>0</v>
      </c>
    </row>
    <row r="7" spans="2:6" ht="22.5" customHeight="1" thickBot="1">
      <c r="B7" s="474" t="s">
        <v>109</v>
      </c>
      <c r="C7" s="474" t="s">
        <v>114</v>
      </c>
      <c r="D7" s="53"/>
      <c r="E7" s="484" t="s">
        <v>138</v>
      </c>
      <c r="F7" s="486" t="s">
        <v>435</v>
      </c>
    </row>
    <row r="8" spans="2:6" ht="16.5" customHeight="1" thickBot="1">
      <c r="B8" s="54"/>
      <c r="C8" s="53"/>
      <c r="D8" s="53"/>
      <c r="E8" s="487" t="s">
        <v>139</v>
      </c>
      <c r="F8" s="488"/>
    </row>
    <row r="9" spans="1:3" ht="13.5" customHeight="1" thickBot="1">
      <c r="A9" s="327" t="s">
        <v>35</v>
      </c>
      <c r="B9" s="326" t="s">
        <v>47</v>
      </c>
      <c r="C9" s="53"/>
    </row>
    <row r="10" spans="2:6" ht="34.5" customHeight="1" thickBot="1">
      <c r="B10" s="473" t="s">
        <v>88</v>
      </c>
      <c r="C10" s="473" t="s">
        <v>140</v>
      </c>
      <c r="D10" s="473" t="s">
        <v>36</v>
      </c>
      <c r="E10" s="473" t="s">
        <v>37</v>
      </c>
      <c r="F10" s="473" t="s">
        <v>38</v>
      </c>
    </row>
    <row r="11" spans="2:6" ht="53.25" customHeight="1" thickBot="1">
      <c r="B11" s="681" t="s">
        <v>77</v>
      </c>
      <c r="C11" s="475" t="s">
        <v>145</v>
      </c>
      <c r="D11" s="682" t="s">
        <v>343</v>
      </c>
      <c r="E11" s="641" t="s">
        <v>403</v>
      </c>
      <c r="F11" s="477" t="s">
        <v>347</v>
      </c>
    </row>
    <row r="12" spans="2:6" ht="37.5" customHeight="1" thickBot="1">
      <c r="B12" s="681"/>
      <c r="C12" s="475" t="s">
        <v>146</v>
      </c>
      <c r="D12" s="682"/>
      <c r="E12" s="641" t="s">
        <v>423</v>
      </c>
      <c r="F12" s="476" t="s">
        <v>174</v>
      </c>
    </row>
    <row r="13" spans="2:6" ht="24" customHeight="1" thickBot="1">
      <c r="B13" s="481" t="s">
        <v>78</v>
      </c>
      <c r="C13" s="476" t="s">
        <v>147</v>
      </c>
      <c r="D13" s="476"/>
      <c r="E13" s="476" t="s">
        <v>39</v>
      </c>
      <c r="F13" s="476" t="s">
        <v>87</v>
      </c>
    </row>
    <row r="14" spans="2:6" ht="26.25" customHeight="1" thickBot="1">
      <c r="B14" s="481" t="s">
        <v>141</v>
      </c>
      <c r="C14" s="476" t="s">
        <v>148</v>
      </c>
      <c r="D14" s="476" t="s">
        <v>151</v>
      </c>
      <c r="E14" s="476" t="s">
        <v>424</v>
      </c>
      <c r="F14" s="478"/>
    </row>
    <row r="15" spans="2:14" ht="55.5" customHeight="1" thickBot="1">
      <c r="B15" s="481" t="s">
        <v>142</v>
      </c>
      <c r="C15" s="476" t="s">
        <v>340</v>
      </c>
      <c r="D15" s="476"/>
      <c r="E15" s="476" t="s">
        <v>345</v>
      </c>
      <c r="F15" s="476" t="s">
        <v>346</v>
      </c>
      <c r="G15" s="55"/>
      <c r="H15" s="24"/>
      <c r="I15" s="24"/>
      <c r="J15" s="24"/>
      <c r="K15" s="24"/>
      <c r="L15" s="24"/>
      <c r="M15" s="24"/>
      <c r="N15" s="24"/>
    </row>
    <row r="16" spans="2:14" ht="36.75" customHeight="1" thickBot="1">
      <c r="B16" s="481" t="s">
        <v>342</v>
      </c>
      <c r="C16" s="476" t="s">
        <v>149</v>
      </c>
      <c r="D16" s="479" t="s">
        <v>344</v>
      </c>
      <c r="E16" s="476" t="s">
        <v>425</v>
      </c>
      <c r="F16" s="476" t="s">
        <v>86</v>
      </c>
      <c r="G16" s="56"/>
      <c r="H16" s="24"/>
      <c r="I16" s="24"/>
      <c r="J16" s="24"/>
      <c r="K16" s="24"/>
      <c r="L16" s="24"/>
      <c r="M16" s="24"/>
      <c r="N16" s="24"/>
    </row>
    <row r="17" spans="2:11" ht="30" customHeight="1" thickBot="1">
      <c r="B17" s="481" t="s">
        <v>143</v>
      </c>
      <c r="C17" s="476" t="s">
        <v>341</v>
      </c>
      <c r="D17" s="476" t="s">
        <v>355</v>
      </c>
      <c r="E17" s="476" t="s">
        <v>40</v>
      </c>
      <c r="F17" s="476" t="s">
        <v>354</v>
      </c>
      <c r="G17" s="57"/>
      <c r="H17" s="58"/>
      <c r="I17" s="24"/>
      <c r="J17" s="24"/>
      <c r="K17" s="24"/>
    </row>
    <row r="18" spans="2:11" ht="36.75" customHeight="1" thickBot="1">
      <c r="B18" s="481" t="s">
        <v>67</v>
      </c>
      <c r="C18" s="476" t="s">
        <v>150</v>
      </c>
      <c r="D18" s="476" t="s">
        <v>152</v>
      </c>
      <c r="E18" s="476" t="s">
        <v>153</v>
      </c>
      <c r="F18" s="480"/>
      <c r="G18" s="24"/>
      <c r="H18" s="24"/>
      <c r="I18" s="24"/>
      <c r="J18" s="24"/>
      <c r="K18" s="24"/>
    </row>
    <row r="19" spans="2:6" ht="36.75" thickBot="1">
      <c r="B19" s="481" t="s">
        <v>144</v>
      </c>
      <c r="C19" s="476"/>
      <c r="D19" s="476"/>
      <c r="E19" s="476" t="s">
        <v>436</v>
      </c>
      <c r="F19" s="480" t="s">
        <v>85</v>
      </c>
    </row>
    <row r="20" spans="3:6" ht="18.75">
      <c r="C20" s="59"/>
      <c r="D20" s="8"/>
      <c r="E20" s="8"/>
      <c r="F20" s="8"/>
    </row>
    <row r="21" spans="3:6" ht="18.75">
      <c r="C21" s="59"/>
      <c r="D21" s="8"/>
      <c r="E21" s="8"/>
      <c r="F21" s="8"/>
    </row>
    <row r="22" spans="3:6" ht="18.75">
      <c r="C22" s="59"/>
      <c r="D22" s="8"/>
      <c r="E22" s="8"/>
      <c r="F22" s="8"/>
    </row>
    <row r="23" spans="3:6" ht="18.75">
      <c r="C23" s="59"/>
      <c r="D23" s="8"/>
      <c r="E23" s="8"/>
      <c r="F23" s="8"/>
    </row>
    <row r="24" spans="3:6" ht="18.75">
      <c r="C24" s="59"/>
      <c r="D24" s="8"/>
      <c r="E24" s="8"/>
      <c r="F24" s="8"/>
    </row>
    <row r="25" spans="3:6" ht="18.75">
      <c r="C25" s="59"/>
      <c r="D25" s="8"/>
      <c r="E25" s="8"/>
      <c r="F25" s="8"/>
    </row>
    <row r="26" spans="3:6" ht="18.75">
      <c r="C26" s="59"/>
      <c r="D26" s="8"/>
      <c r="E26" s="8"/>
      <c r="F26" s="8"/>
    </row>
    <row r="27" spans="3:6" ht="18.75">
      <c r="C27" s="59"/>
      <c r="D27" s="8"/>
      <c r="E27" s="8"/>
      <c r="F27" s="8"/>
    </row>
    <row r="28" spans="3:6" ht="18.75">
      <c r="C28" s="59"/>
      <c r="D28" s="8"/>
      <c r="E28" s="8"/>
      <c r="F28" s="8"/>
    </row>
    <row r="29" spans="3:6" ht="18.75">
      <c r="C29" s="59"/>
      <c r="D29" s="8"/>
      <c r="E29" s="8"/>
      <c r="F29" s="8"/>
    </row>
    <row r="30" spans="3:6" ht="18.75">
      <c r="C30" s="59"/>
      <c r="D30" s="8"/>
      <c r="E30" s="8"/>
      <c r="F30" s="8"/>
    </row>
    <row r="31" spans="3:6" ht="18.75">
      <c r="C31" s="59"/>
      <c r="D31" s="8"/>
      <c r="E31" s="8"/>
      <c r="F31" s="8"/>
    </row>
    <row r="32" spans="3:6" ht="18.75">
      <c r="C32" s="59"/>
      <c r="D32" s="8"/>
      <c r="E32" s="8"/>
      <c r="F32" s="8"/>
    </row>
    <row r="33" spans="3:6" ht="18.75">
      <c r="C33" s="59"/>
      <c r="D33" s="8"/>
      <c r="E33" s="8"/>
      <c r="F33" s="8"/>
    </row>
    <row r="34" spans="3:6" ht="18.75">
      <c r="C34" s="59"/>
      <c r="D34" s="8"/>
      <c r="E34" s="8"/>
      <c r="F34" s="8"/>
    </row>
    <row r="35" spans="3:6" ht="18.75">
      <c r="C35" s="59"/>
      <c r="D35" s="8"/>
      <c r="E35" s="8"/>
      <c r="F35" s="8"/>
    </row>
    <row r="36" spans="3:6" ht="18.75">
      <c r="C36" s="59"/>
      <c r="D36" s="8"/>
      <c r="E36" s="8"/>
      <c r="F36" s="8"/>
    </row>
    <row r="37" spans="3:6" ht="18.75">
      <c r="C37" s="59"/>
      <c r="D37" s="8"/>
      <c r="E37" s="8"/>
      <c r="F37" s="8"/>
    </row>
    <row r="38" spans="3:6" ht="18.75">
      <c r="C38" s="59"/>
      <c r="D38" s="8"/>
      <c r="E38" s="8"/>
      <c r="F38" s="8"/>
    </row>
    <row r="39" spans="3:6" ht="18.75">
      <c r="C39" s="59"/>
      <c r="D39" s="8"/>
      <c r="E39" s="8"/>
      <c r="F39" s="8"/>
    </row>
    <row r="40" spans="3:6" ht="18.75">
      <c r="C40" s="59"/>
      <c r="D40" s="8"/>
      <c r="E40" s="8"/>
      <c r="F40" s="8"/>
    </row>
    <row r="41" spans="3:6" ht="18.75">
      <c r="C41" s="59"/>
      <c r="D41" s="8"/>
      <c r="E41" s="8"/>
      <c r="F41" s="8"/>
    </row>
  </sheetData>
  <sheetProtection/>
  <mergeCells count="2">
    <mergeCell ref="B11:B12"/>
    <mergeCell ref="D11:D12"/>
  </mergeCells>
  <printOptions/>
  <pageMargins left="0.25" right="0.25" top="0.75" bottom="0.75" header="0.3" footer="0.3"/>
  <pageSetup fitToHeight="1" fitToWidth="1" horizontalDpi="600" verticalDpi="600" orientation="landscape" paperSize="9" scale="90" r:id="rId1"/>
  <headerFooter>
    <oddFooter>&amp;L&amp;9* tordeuse orientale du pêcher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70"/>
  <sheetViews>
    <sheetView view="pageLayout" zoomScale="110" zoomScalePageLayoutView="110" workbookViewId="0" topLeftCell="A4">
      <selection activeCell="F17" sqref="F17"/>
    </sheetView>
  </sheetViews>
  <sheetFormatPr defaultColWidth="11.421875" defaultRowHeight="15"/>
  <cols>
    <col min="1" max="1" width="3.140625" style="0" customWidth="1"/>
    <col min="2" max="2" width="21.28125" style="0" customWidth="1"/>
    <col min="3" max="3" width="22.7109375" style="0" customWidth="1"/>
    <col min="4" max="4" width="8.140625" style="0" customWidth="1"/>
    <col min="5" max="5" width="31.7109375" style="0" customWidth="1"/>
    <col min="6" max="6" width="29.140625" style="0" customWidth="1"/>
    <col min="7" max="7" width="27.28125" style="0" customWidth="1"/>
  </cols>
  <sheetData>
    <row r="1" spans="1:7" ht="31.5">
      <c r="A1" s="468" t="s">
        <v>404</v>
      </c>
      <c r="B1" s="411"/>
      <c r="C1" s="411"/>
      <c r="D1" s="411"/>
      <c r="E1" s="411"/>
      <c r="F1" s="411"/>
      <c r="G1" s="411"/>
    </row>
    <row r="2" spans="1:7" s="51" customFormat="1" ht="15.75" customHeight="1">
      <c r="A2" s="489" t="s">
        <v>405</v>
      </c>
      <c r="B2" s="60"/>
      <c r="C2" s="17"/>
      <c r="D2" s="17"/>
      <c r="E2" s="17"/>
      <c r="F2" s="17"/>
      <c r="G2" s="17"/>
    </row>
    <row r="3" spans="2:7" ht="6" customHeight="1" thickBot="1">
      <c r="B3" s="17"/>
      <c r="C3" s="17"/>
      <c r="D3" s="17"/>
      <c r="E3" s="17"/>
      <c r="F3" s="17"/>
      <c r="G3" s="17"/>
    </row>
    <row r="4" spans="1:7" ht="19.5" customHeight="1" thickBot="1">
      <c r="A4" s="322" t="s">
        <v>31</v>
      </c>
      <c r="B4" s="516" t="s">
        <v>32</v>
      </c>
      <c r="C4" s="522" t="s">
        <v>41</v>
      </c>
      <c r="D4" s="323" t="s">
        <v>29</v>
      </c>
      <c r="E4" s="516" t="s">
        <v>30</v>
      </c>
      <c r="F4" s="522" t="s">
        <v>42</v>
      </c>
      <c r="G4" s="1"/>
    </row>
    <row r="5" spans="1:7" ht="20.25" customHeight="1" thickBot="1">
      <c r="A5" s="1"/>
      <c r="B5" s="520" t="s">
        <v>135</v>
      </c>
      <c r="C5" s="521" t="s">
        <v>17</v>
      </c>
      <c r="D5" s="52"/>
      <c r="E5" s="520" t="s">
        <v>136</v>
      </c>
      <c r="F5" s="521" t="s">
        <v>434</v>
      </c>
      <c r="G5" s="1"/>
    </row>
    <row r="6" spans="1:7" ht="21.75" customHeight="1" thickBot="1">
      <c r="A6" s="1"/>
      <c r="B6" s="493" t="s">
        <v>154</v>
      </c>
      <c r="C6" s="494" t="s">
        <v>115</v>
      </c>
      <c r="D6" s="62"/>
      <c r="E6" s="497" t="s">
        <v>155</v>
      </c>
      <c r="F6" s="498" t="s">
        <v>157</v>
      </c>
      <c r="G6" s="1"/>
    </row>
    <row r="7" spans="1:7" ht="15.75" customHeight="1" thickBot="1">
      <c r="A7" s="1"/>
      <c r="B7" s="495" t="s">
        <v>109</v>
      </c>
      <c r="C7" s="496" t="s">
        <v>114</v>
      </c>
      <c r="D7" s="62"/>
      <c r="E7" s="497" t="s">
        <v>34</v>
      </c>
      <c r="F7" s="499" t="s">
        <v>159</v>
      </c>
      <c r="G7" s="1"/>
    </row>
    <row r="8" spans="1:7" ht="16.5" customHeight="1" thickBot="1">
      <c r="A8" s="1"/>
      <c r="B8" s="1"/>
      <c r="C8" s="1"/>
      <c r="D8" s="62"/>
      <c r="E8" s="497" t="s">
        <v>156</v>
      </c>
      <c r="F8" s="499" t="s">
        <v>435</v>
      </c>
      <c r="G8" s="1"/>
    </row>
    <row r="9" spans="1:7" ht="25.5" customHeight="1" thickBot="1">
      <c r="A9" s="319" t="s">
        <v>35</v>
      </c>
      <c r="B9" s="320" t="s">
        <v>101</v>
      </c>
      <c r="C9" s="321"/>
      <c r="D9" s="62"/>
      <c r="E9" s="495" t="s">
        <v>139</v>
      </c>
      <c r="F9" s="496" t="s">
        <v>158</v>
      </c>
      <c r="G9" s="1"/>
    </row>
    <row r="10" ht="6" customHeight="1" thickBot="1">
      <c r="D10" s="42"/>
    </row>
    <row r="11" spans="2:7" ht="36.75" customHeight="1" thickBot="1">
      <c r="B11" s="516" t="s">
        <v>88</v>
      </c>
      <c r="C11" s="517" t="s">
        <v>160</v>
      </c>
      <c r="D11" s="518" t="s">
        <v>91</v>
      </c>
      <c r="E11" s="517" t="s">
        <v>161</v>
      </c>
      <c r="F11" s="517" t="s">
        <v>37</v>
      </c>
      <c r="G11" s="519" t="s">
        <v>43</v>
      </c>
    </row>
    <row r="12" spans="2:7" ht="49.5" customHeight="1" thickBot="1">
      <c r="B12" s="683" t="s">
        <v>77</v>
      </c>
      <c r="C12" s="511" t="s">
        <v>145</v>
      </c>
      <c r="D12" s="512"/>
      <c r="E12" s="513" t="s">
        <v>350</v>
      </c>
      <c r="F12" s="514" t="s">
        <v>170</v>
      </c>
      <c r="G12" s="515" t="s">
        <v>173</v>
      </c>
    </row>
    <row r="13" spans="2:7" ht="40.5" customHeight="1" thickBot="1">
      <c r="B13" s="684"/>
      <c r="C13" s="500" t="s">
        <v>348</v>
      </c>
      <c r="D13" s="501"/>
      <c r="E13" s="502"/>
      <c r="F13" s="503" t="s">
        <v>426</v>
      </c>
      <c r="G13" s="504" t="s">
        <v>352</v>
      </c>
    </row>
    <row r="14" spans="2:7" ht="39.75" customHeight="1" thickBot="1">
      <c r="B14" s="505" t="s">
        <v>78</v>
      </c>
      <c r="C14" s="502" t="s">
        <v>164</v>
      </c>
      <c r="D14" s="506"/>
      <c r="E14" s="502" t="s">
        <v>167</v>
      </c>
      <c r="F14" s="502" t="s">
        <v>335</v>
      </c>
      <c r="G14" s="507" t="s">
        <v>44</v>
      </c>
    </row>
    <row r="15" spans="2:7" ht="27.75" customHeight="1" thickBot="1">
      <c r="B15" s="505" t="s">
        <v>141</v>
      </c>
      <c r="C15" s="500" t="s">
        <v>148</v>
      </c>
      <c r="D15" s="506"/>
      <c r="E15" s="502" t="s">
        <v>168</v>
      </c>
      <c r="F15" s="500" t="s">
        <v>427</v>
      </c>
      <c r="G15" s="508" t="s">
        <v>174</v>
      </c>
    </row>
    <row r="16" spans="2:7" ht="65.25" customHeight="1" thickBot="1">
      <c r="B16" s="505" t="s">
        <v>142</v>
      </c>
      <c r="C16" s="500" t="s">
        <v>165</v>
      </c>
      <c r="D16" s="506"/>
      <c r="E16" s="502" t="s">
        <v>169</v>
      </c>
      <c r="F16" s="502" t="s">
        <v>171</v>
      </c>
      <c r="G16" s="509" t="s">
        <v>351</v>
      </c>
    </row>
    <row r="17" spans="2:14" ht="41.25" customHeight="1" thickBot="1">
      <c r="B17" s="505" t="s">
        <v>353</v>
      </c>
      <c r="C17" s="500" t="s">
        <v>149</v>
      </c>
      <c r="D17" s="510"/>
      <c r="E17" s="502" t="s">
        <v>439</v>
      </c>
      <c r="F17" s="502" t="s">
        <v>437</v>
      </c>
      <c r="G17" s="509" t="s">
        <v>440</v>
      </c>
      <c r="H17" s="57"/>
      <c r="I17" s="24"/>
      <c r="J17" s="24"/>
      <c r="K17" s="66"/>
      <c r="L17" s="24"/>
      <c r="M17" s="24"/>
      <c r="N17" s="24"/>
    </row>
    <row r="18" spans="1:12" s="14" customFormat="1" ht="29.25" customHeight="1" thickBot="1">
      <c r="A18"/>
      <c r="B18" s="505" t="s">
        <v>143</v>
      </c>
      <c r="C18" s="500" t="s">
        <v>349</v>
      </c>
      <c r="D18" s="506"/>
      <c r="E18" s="500" t="s">
        <v>356</v>
      </c>
      <c r="F18" s="502" t="s">
        <v>45</v>
      </c>
      <c r="G18" s="509" t="s">
        <v>357</v>
      </c>
      <c r="H18" s="67"/>
      <c r="I18" s="68"/>
      <c r="J18" s="67"/>
      <c r="K18" s="67"/>
      <c r="L18" s="67"/>
    </row>
    <row r="19" spans="1:7" ht="31.5" customHeight="1" thickBot="1">
      <c r="A19" s="69"/>
      <c r="B19" s="505" t="s">
        <v>67</v>
      </c>
      <c r="C19" s="500" t="s">
        <v>166</v>
      </c>
      <c r="D19" s="506"/>
      <c r="E19" s="500" t="s">
        <v>89</v>
      </c>
      <c r="F19" s="502" t="s">
        <v>172</v>
      </c>
      <c r="G19" s="509" t="s">
        <v>175</v>
      </c>
    </row>
    <row r="20" spans="1:7" ht="36" customHeight="1" thickBot="1">
      <c r="A20" s="70"/>
      <c r="B20" s="505" t="s">
        <v>163</v>
      </c>
      <c r="C20" s="500"/>
      <c r="D20" s="506"/>
      <c r="E20" s="500"/>
      <c r="F20" s="500" t="s">
        <v>436</v>
      </c>
      <c r="G20" s="508" t="s">
        <v>85</v>
      </c>
    </row>
    <row r="21" spans="1:7" ht="18" customHeight="1">
      <c r="A21" s="71"/>
      <c r="B21" s="71"/>
      <c r="C21" s="72"/>
      <c r="D21" s="73"/>
      <c r="E21" s="73"/>
      <c r="F21" s="73"/>
      <c r="G21" s="73"/>
    </row>
    <row r="22" spans="1:7" ht="41.25" customHeight="1">
      <c r="A22" s="74"/>
      <c r="B22" s="75"/>
      <c r="C22" s="76"/>
      <c r="D22" s="76"/>
      <c r="E22" s="76"/>
      <c r="F22" s="76"/>
      <c r="G22" s="76"/>
    </row>
    <row r="23" spans="1:7" ht="31.5" customHeight="1">
      <c r="A23" s="14"/>
      <c r="B23" s="77"/>
      <c r="C23" s="78"/>
      <c r="D23" s="78"/>
      <c r="E23" s="79"/>
      <c r="F23" s="79"/>
      <c r="G23" s="79"/>
    </row>
    <row r="24" spans="1:7" ht="32.25" customHeight="1">
      <c r="A24" s="14"/>
      <c r="B24" s="77"/>
      <c r="C24" s="78"/>
      <c r="D24" s="78"/>
      <c r="E24" s="79"/>
      <c r="F24" s="78"/>
      <c r="G24" s="79"/>
    </row>
    <row r="25" spans="1:7" ht="44.25" customHeight="1">
      <c r="A25" s="14"/>
      <c r="B25" s="77"/>
      <c r="C25" s="78"/>
      <c r="D25" s="79"/>
      <c r="E25" s="79"/>
      <c r="F25" s="79"/>
      <c r="G25" s="79"/>
    </row>
    <row r="26" spans="1:7" ht="34.5" customHeight="1">
      <c r="A26" s="14"/>
      <c r="B26" s="77"/>
      <c r="C26" s="78"/>
      <c r="D26" s="79"/>
      <c r="E26" s="78"/>
      <c r="F26" s="79"/>
      <c r="G26" s="79"/>
    </row>
    <row r="27" spans="1:7" ht="22.5" customHeight="1">
      <c r="A27" s="14"/>
      <c r="B27" s="77"/>
      <c r="C27" s="78"/>
      <c r="D27" s="79"/>
      <c r="E27" s="79"/>
      <c r="F27" s="79"/>
      <c r="G27" s="78"/>
    </row>
    <row r="28" spans="1:7" ht="15" hidden="1">
      <c r="A28" s="14"/>
      <c r="B28" s="77"/>
      <c r="C28" s="78"/>
      <c r="D28" s="79"/>
      <c r="E28" s="79"/>
      <c r="F28" s="78"/>
      <c r="G28" s="78"/>
    </row>
    <row r="29" spans="1:7" ht="15" hidden="1">
      <c r="A29" s="14"/>
      <c r="B29" s="77"/>
      <c r="C29" s="78"/>
      <c r="D29" s="79"/>
      <c r="E29" s="79"/>
      <c r="F29" s="78"/>
      <c r="G29" s="78"/>
    </row>
    <row r="30" spans="1:7" ht="38.25" customHeight="1">
      <c r="A30" s="14"/>
      <c r="B30" s="77"/>
      <c r="C30" s="78"/>
      <c r="D30" s="79"/>
      <c r="E30" s="79"/>
      <c r="F30" s="79"/>
      <c r="G30" s="78"/>
    </row>
    <row r="31" spans="1:7" ht="63.75" customHeight="1">
      <c r="A31" s="14"/>
      <c r="B31" s="77"/>
      <c r="C31" s="79"/>
      <c r="D31" s="79"/>
      <c r="E31" s="79"/>
      <c r="F31" s="79"/>
      <c r="G31" s="79"/>
    </row>
    <row r="32" spans="1:7" ht="11.25" customHeight="1">
      <c r="A32" s="14"/>
      <c r="B32" s="14"/>
      <c r="C32" s="14"/>
      <c r="D32" s="14"/>
      <c r="E32" s="14"/>
      <c r="F32" s="14"/>
      <c r="G32" s="14"/>
    </row>
    <row r="33" spans="1:7" ht="11.25" customHeight="1">
      <c r="A33" s="14"/>
      <c r="B33" s="14"/>
      <c r="C33" s="14"/>
      <c r="D33" s="14"/>
      <c r="E33" s="14"/>
      <c r="F33" s="14"/>
      <c r="G33" s="14"/>
    </row>
    <row r="34" spans="1:7" ht="11.25" customHeight="1">
      <c r="A34" s="14"/>
      <c r="B34" s="14"/>
      <c r="C34" s="14"/>
      <c r="D34" s="14"/>
      <c r="E34" s="14"/>
      <c r="F34" s="14"/>
      <c r="G34" s="14"/>
    </row>
    <row r="35" spans="1:7" ht="11.25" customHeight="1">
      <c r="A35" s="14"/>
      <c r="B35" s="14"/>
      <c r="C35" s="14"/>
      <c r="D35" s="14"/>
      <c r="E35" s="14"/>
      <c r="F35" s="14"/>
      <c r="G35" s="14"/>
    </row>
    <row r="36" spans="1:7" ht="11.25" customHeight="1">
      <c r="A36" s="14"/>
      <c r="B36" s="14"/>
      <c r="C36" s="14"/>
      <c r="D36" s="14"/>
      <c r="E36" s="14"/>
      <c r="F36" s="14"/>
      <c r="G36" s="14"/>
    </row>
    <row r="37" spans="1:7" ht="11.25" customHeight="1">
      <c r="A37" s="14"/>
      <c r="B37" s="14"/>
      <c r="C37" s="14"/>
      <c r="D37" s="14"/>
      <c r="E37" s="14"/>
      <c r="F37" s="14"/>
      <c r="G37" s="14"/>
    </row>
    <row r="38" spans="1:7" ht="11.25" customHeight="1">
      <c r="A38" s="14"/>
      <c r="B38" s="14"/>
      <c r="C38" s="14"/>
      <c r="D38" s="14"/>
      <c r="E38" s="14"/>
      <c r="F38" s="14"/>
      <c r="G38" s="14"/>
    </row>
    <row r="39" spans="1:7" ht="11.25" customHeight="1">
      <c r="A39" s="14"/>
      <c r="B39" s="14"/>
      <c r="C39" s="14"/>
      <c r="D39" s="14"/>
      <c r="E39" s="14"/>
      <c r="F39" s="14"/>
      <c r="G39" s="14"/>
    </row>
    <row r="40" spans="1:7" ht="11.25" customHeight="1">
      <c r="A40" s="14"/>
      <c r="B40" s="14"/>
      <c r="C40" s="14"/>
      <c r="D40" s="14"/>
      <c r="E40" s="14"/>
      <c r="F40" s="14"/>
      <c r="G40" s="14"/>
    </row>
    <row r="41" spans="1:7" ht="11.25" customHeight="1">
      <c r="A41" s="14"/>
      <c r="B41" s="14"/>
      <c r="C41" s="14"/>
      <c r="D41" s="14"/>
      <c r="E41" s="14"/>
      <c r="F41" s="14"/>
      <c r="G41" s="14"/>
    </row>
    <row r="42" spans="1:7" ht="11.25" customHeight="1">
      <c r="A42" s="14"/>
      <c r="B42" s="14"/>
      <c r="C42" s="14"/>
      <c r="D42" s="14"/>
      <c r="E42" s="14"/>
      <c r="F42" s="14"/>
      <c r="G42" s="14"/>
    </row>
    <row r="43" spans="1:7" ht="11.25" customHeight="1">
      <c r="A43" s="14"/>
      <c r="B43" s="14"/>
      <c r="C43" s="14"/>
      <c r="D43" s="14"/>
      <c r="E43" s="14"/>
      <c r="F43" s="14"/>
      <c r="G43" s="14"/>
    </row>
    <row r="44" spans="3:7" ht="11.25" customHeight="1">
      <c r="C44" s="8"/>
      <c r="D44" s="8"/>
      <c r="E44" s="8"/>
      <c r="F44" s="8"/>
      <c r="G44" s="8"/>
    </row>
    <row r="45" spans="3:7" ht="11.25" customHeight="1">
      <c r="C45" s="8"/>
      <c r="D45" s="8"/>
      <c r="E45" s="8"/>
      <c r="F45" s="8"/>
      <c r="G45" s="8"/>
    </row>
    <row r="46" spans="3:7" ht="11.25" customHeight="1">
      <c r="C46" s="8"/>
      <c r="D46" s="8"/>
      <c r="E46" s="8"/>
      <c r="F46" s="8"/>
      <c r="G46" s="8"/>
    </row>
    <row r="47" spans="3:7" ht="11.25" customHeight="1">
      <c r="C47" s="8"/>
      <c r="D47" s="8"/>
      <c r="E47" s="8"/>
      <c r="F47" s="8"/>
      <c r="G47" s="8"/>
    </row>
    <row r="48" spans="3:7" ht="11.25" customHeight="1">
      <c r="C48" s="8"/>
      <c r="D48" s="8"/>
      <c r="E48" s="8"/>
      <c r="F48" s="8"/>
      <c r="G48" s="8"/>
    </row>
    <row r="49" spans="3:7" ht="11.25" customHeight="1">
      <c r="C49" s="8"/>
      <c r="D49" s="8"/>
      <c r="E49" s="8"/>
      <c r="F49" s="8"/>
      <c r="G49" s="8"/>
    </row>
    <row r="50" spans="3:7" ht="11.25" customHeight="1">
      <c r="C50" s="8"/>
      <c r="D50" s="8"/>
      <c r="E50" s="8"/>
      <c r="F50" s="8"/>
      <c r="G50" s="8"/>
    </row>
    <row r="51" spans="3:7" ht="11.25" customHeight="1">
      <c r="C51" s="8"/>
      <c r="D51" s="8"/>
      <c r="E51" s="8"/>
      <c r="F51" s="8"/>
      <c r="G51" s="8"/>
    </row>
    <row r="52" spans="3:7" ht="11.25" customHeight="1">
      <c r="C52" s="8"/>
      <c r="D52" s="8"/>
      <c r="E52" s="8"/>
      <c r="F52" s="8"/>
      <c r="G52" s="8"/>
    </row>
    <row r="53" spans="3:7" ht="11.25" customHeight="1">
      <c r="C53" s="8"/>
      <c r="D53" s="8"/>
      <c r="E53" s="8"/>
      <c r="F53" s="8"/>
      <c r="G53" s="8"/>
    </row>
    <row r="54" spans="3:7" ht="11.25" customHeight="1">
      <c r="C54" s="8"/>
      <c r="D54" s="8"/>
      <c r="E54" s="8"/>
      <c r="F54" s="8"/>
      <c r="G54" s="8"/>
    </row>
    <row r="55" spans="3:7" ht="15">
      <c r="C55" s="80"/>
      <c r="D55" s="80"/>
      <c r="E55" s="80"/>
      <c r="F55" s="80"/>
      <c r="G55" s="80"/>
    </row>
    <row r="56" spans="3:7" ht="15">
      <c r="C56" s="80"/>
      <c r="D56" s="80"/>
      <c r="E56" s="80"/>
      <c r="F56" s="80"/>
      <c r="G56" s="80"/>
    </row>
    <row r="57" spans="3:7" ht="15">
      <c r="C57" s="80"/>
      <c r="D57" s="80"/>
      <c r="E57" s="80"/>
      <c r="F57" s="80"/>
      <c r="G57" s="80"/>
    </row>
    <row r="58" spans="3:7" ht="15">
      <c r="C58" s="80"/>
      <c r="D58" s="80"/>
      <c r="E58" s="80"/>
      <c r="F58" s="80"/>
      <c r="G58" s="80"/>
    </row>
    <row r="59" spans="3:7" ht="15">
      <c r="C59" s="80"/>
      <c r="D59" s="80"/>
      <c r="E59" s="80"/>
      <c r="F59" s="80"/>
      <c r="G59" s="80"/>
    </row>
    <row r="60" spans="3:7" ht="15">
      <c r="C60" s="80"/>
      <c r="D60" s="80"/>
      <c r="E60" s="80"/>
      <c r="F60" s="80"/>
      <c r="G60" s="80"/>
    </row>
    <row r="61" spans="3:7" ht="15">
      <c r="C61" s="80"/>
      <c r="D61" s="80"/>
      <c r="E61" s="80"/>
      <c r="F61" s="80"/>
      <c r="G61" s="80"/>
    </row>
    <row r="62" spans="3:7" ht="15">
      <c r="C62" s="80"/>
      <c r="D62" s="80"/>
      <c r="E62" s="80"/>
      <c r="F62" s="80"/>
      <c r="G62" s="80"/>
    </row>
    <row r="63" spans="3:7" ht="15">
      <c r="C63" s="80"/>
      <c r="D63" s="80"/>
      <c r="E63" s="80"/>
      <c r="F63" s="80"/>
      <c r="G63" s="80"/>
    </row>
    <row r="64" spans="3:7" ht="15">
      <c r="C64" s="80"/>
      <c r="D64" s="80"/>
      <c r="E64" s="80"/>
      <c r="F64" s="80"/>
      <c r="G64" s="80"/>
    </row>
    <row r="65" spans="3:7" ht="15">
      <c r="C65" s="80"/>
      <c r="D65" s="80"/>
      <c r="E65" s="80"/>
      <c r="F65" s="80"/>
      <c r="G65" s="80"/>
    </row>
    <row r="66" spans="3:7" ht="15">
      <c r="C66" s="80"/>
      <c r="D66" s="80"/>
      <c r="E66" s="80"/>
      <c r="F66" s="80"/>
      <c r="G66" s="80"/>
    </row>
    <row r="67" spans="3:7" ht="15">
      <c r="C67" s="80"/>
      <c r="D67" s="80"/>
      <c r="E67" s="80"/>
      <c r="F67" s="80"/>
      <c r="G67" s="80"/>
    </row>
    <row r="68" spans="3:7" ht="15">
      <c r="C68" s="80"/>
      <c r="D68" s="80"/>
      <c r="E68" s="80"/>
      <c r="F68" s="80"/>
      <c r="G68" s="80"/>
    </row>
    <row r="69" spans="3:7" ht="15">
      <c r="C69" s="80"/>
      <c r="D69" s="80"/>
      <c r="E69" s="80"/>
      <c r="F69" s="80"/>
      <c r="G69" s="80"/>
    </row>
    <row r="70" spans="3:7" ht="15">
      <c r="C70" s="80"/>
      <c r="D70" s="80"/>
      <c r="E70" s="80"/>
      <c r="F70" s="80"/>
      <c r="G70" s="80"/>
    </row>
  </sheetData>
  <sheetProtection/>
  <mergeCells count="1">
    <mergeCell ref="B12:B1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>
    <oddFooter>&amp;L&amp;8* tordeuse orientale du pêcher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view="pageLayout" zoomScale="90" zoomScaleNormal="70" zoomScalePageLayoutView="90" workbookViewId="0" topLeftCell="A1">
      <selection activeCell="F36" sqref="F36"/>
    </sheetView>
  </sheetViews>
  <sheetFormatPr defaultColWidth="11.421875" defaultRowHeight="15"/>
  <cols>
    <col min="1" max="1" width="15.00390625" style="0" customWidth="1"/>
    <col min="2" max="2" width="17.00390625" style="0" customWidth="1"/>
    <col min="3" max="4" width="15.00390625" style="0" customWidth="1"/>
    <col min="5" max="5" width="18.7109375" style="0" customWidth="1"/>
    <col min="6" max="6" width="15.00390625" style="0" customWidth="1"/>
    <col min="7" max="7" width="17.00390625" style="0" customWidth="1"/>
    <col min="8" max="8" width="28.7109375" style="0" customWidth="1"/>
    <col min="9" max="9" width="3.421875" style="0" customWidth="1"/>
    <col min="10" max="10" width="46.421875" style="0" customWidth="1"/>
    <col min="11" max="11" width="23.28125" style="0" customWidth="1"/>
    <col min="12" max="12" width="17.00390625" style="0" customWidth="1"/>
    <col min="13" max="14" width="20.140625" style="0" customWidth="1"/>
  </cols>
  <sheetData>
    <row r="1" spans="1:14" ht="31.5">
      <c r="A1" s="468" t="s">
        <v>406</v>
      </c>
      <c r="B1" s="468"/>
      <c r="C1" s="468"/>
      <c r="D1" s="468"/>
      <c r="I1" s="468" t="s">
        <v>408</v>
      </c>
      <c r="K1" s="81"/>
      <c r="L1" s="81"/>
      <c r="M1" s="81"/>
      <c r="N1" s="81"/>
    </row>
    <row r="2" spans="1:14" ht="15.75" customHeight="1">
      <c r="A2" s="523" t="s">
        <v>407</v>
      </c>
      <c r="B2" s="523"/>
      <c r="C2" s="523"/>
      <c r="D2" s="523"/>
      <c r="I2" s="523" t="s">
        <v>407</v>
      </c>
      <c r="K2" s="200"/>
      <c r="L2" s="200"/>
      <c r="M2" s="200"/>
      <c r="N2" s="274"/>
    </row>
    <row r="3" spans="10:13" ht="6.75" customHeight="1">
      <c r="J3" s="201"/>
      <c r="K3" s="201"/>
      <c r="L3" s="201"/>
      <c r="M3" s="201"/>
    </row>
    <row r="4" spans="7:14" ht="18" customHeight="1">
      <c r="G4" s="223" t="s">
        <v>52</v>
      </c>
      <c r="I4" s="527" t="s">
        <v>82</v>
      </c>
      <c r="K4" s="303"/>
      <c r="L4" s="303"/>
      <c r="M4" s="303"/>
      <c r="N4" s="42"/>
    </row>
    <row r="5" spans="7:14" ht="13.5" customHeight="1" thickBot="1">
      <c r="G5" s="223" t="s">
        <v>176</v>
      </c>
      <c r="J5" s="524" t="s">
        <v>46</v>
      </c>
      <c r="K5" s="687" t="s">
        <v>47</v>
      </c>
      <c r="L5" s="687"/>
      <c r="M5" s="685" t="s">
        <v>101</v>
      </c>
      <c r="N5" s="686"/>
    </row>
    <row r="6" spans="7:14" ht="13.5" customHeight="1" thickBot="1">
      <c r="G6" s="324"/>
      <c r="J6" s="525" t="s">
        <v>181</v>
      </c>
      <c r="K6" s="688" t="s">
        <v>421</v>
      </c>
      <c r="L6" s="689"/>
      <c r="M6" s="690"/>
      <c r="N6" s="691"/>
    </row>
    <row r="7" spans="10:14" ht="13.5" customHeight="1" thickBot="1">
      <c r="J7" s="525" t="s">
        <v>177</v>
      </c>
      <c r="K7" s="688" t="s">
        <v>338</v>
      </c>
      <c r="L7" s="689"/>
      <c r="M7" s="690"/>
      <c r="N7" s="691"/>
    </row>
    <row r="8" spans="10:14" ht="13.5" customHeight="1" thickBot="1">
      <c r="J8" s="525" t="s">
        <v>58</v>
      </c>
      <c r="K8" s="688" t="s">
        <v>182</v>
      </c>
      <c r="L8" s="689"/>
      <c r="M8" s="690"/>
      <c r="N8" s="691"/>
    </row>
    <row r="9" spans="10:14" ht="24.75" customHeight="1" thickBot="1">
      <c r="J9" s="525" t="s">
        <v>24</v>
      </c>
      <c r="K9" s="688" t="s">
        <v>128</v>
      </c>
      <c r="L9" s="689"/>
      <c r="M9" s="690" t="s">
        <v>184</v>
      </c>
      <c r="N9" s="691"/>
    </row>
    <row r="10" spans="10:14" ht="13.5" customHeight="1" thickBot="1">
      <c r="J10" s="525" t="s">
        <v>178</v>
      </c>
      <c r="K10" s="688" t="s">
        <v>129</v>
      </c>
      <c r="L10" s="689"/>
      <c r="M10" s="690" t="s">
        <v>185</v>
      </c>
      <c r="N10" s="691"/>
    </row>
    <row r="11" spans="10:14" ht="13.5" customHeight="1" thickBot="1">
      <c r="J11" s="525" t="s">
        <v>179</v>
      </c>
      <c r="K11" s="688"/>
      <c r="L11" s="689"/>
      <c r="M11" s="690" t="s">
        <v>441</v>
      </c>
      <c r="N11" s="691"/>
    </row>
    <row r="12" spans="10:14" ht="13.5" customHeight="1" thickBot="1">
      <c r="J12" s="525" t="s">
        <v>180</v>
      </c>
      <c r="K12" s="688" t="s">
        <v>183</v>
      </c>
      <c r="L12" s="689"/>
      <c r="M12" s="690"/>
      <c r="N12" s="691"/>
    </row>
    <row r="13" spans="10:14" ht="6.75" customHeight="1">
      <c r="J13" s="42"/>
      <c r="K13" s="42"/>
      <c r="L13" s="42"/>
      <c r="M13" s="42"/>
      <c r="N13" s="42"/>
    </row>
    <row r="14" spans="9:14" ht="22.5" customHeight="1" thickBot="1">
      <c r="I14" s="304" t="s">
        <v>97</v>
      </c>
      <c r="K14" s="42"/>
      <c r="L14" s="42"/>
      <c r="M14" s="42"/>
      <c r="N14" s="42"/>
    </row>
    <row r="15" spans="10:14" ht="16.5" customHeight="1" thickBot="1">
      <c r="J15" s="525" t="s">
        <v>58</v>
      </c>
      <c r="K15" s="688" t="s">
        <v>359</v>
      </c>
      <c r="L15" s="692"/>
      <c r="M15" s="692"/>
      <c r="N15" s="689"/>
    </row>
    <row r="16" spans="10:14" ht="16.5" customHeight="1" thickBot="1">
      <c r="J16" s="525" t="s">
        <v>59</v>
      </c>
      <c r="K16" s="688" t="s">
        <v>186</v>
      </c>
      <c r="L16" s="692"/>
      <c r="M16" s="692"/>
      <c r="N16" s="689"/>
    </row>
    <row r="17" spans="10:14" ht="16.5" customHeight="1" thickBot="1">
      <c r="J17" s="525" t="s">
        <v>60</v>
      </c>
      <c r="K17" s="688" t="s">
        <v>187</v>
      </c>
      <c r="L17" s="692"/>
      <c r="M17" s="692"/>
      <c r="N17" s="689"/>
    </row>
    <row r="18" spans="10:14" ht="16.5" customHeight="1" thickBot="1">
      <c r="J18" s="525" t="s">
        <v>61</v>
      </c>
      <c r="K18" s="688" t="s">
        <v>188</v>
      </c>
      <c r="L18" s="692"/>
      <c r="M18" s="692"/>
      <c r="N18" s="689"/>
    </row>
    <row r="19" spans="10:14" ht="16.5" customHeight="1" thickBot="1">
      <c r="J19" s="525" t="s">
        <v>62</v>
      </c>
      <c r="K19" s="688"/>
      <c r="L19" s="692"/>
      <c r="M19" s="692"/>
      <c r="N19" s="689"/>
    </row>
    <row r="20" spans="11:14" ht="11.25" customHeight="1">
      <c r="K20" s="306"/>
      <c r="L20" s="42"/>
      <c r="M20" s="42"/>
      <c r="N20" s="42"/>
    </row>
    <row r="21" spans="10:14" ht="13.5" customHeight="1" thickBot="1">
      <c r="J21" s="528" t="s">
        <v>409</v>
      </c>
      <c r="K21" s="306"/>
      <c r="L21" s="42"/>
      <c r="M21" s="42"/>
      <c r="N21" s="42"/>
    </row>
    <row r="22" spans="9:14" ht="18.75" customHeight="1" thickBot="1">
      <c r="I22" s="305"/>
      <c r="J22" s="531" t="s">
        <v>48</v>
      </c>
      <c r="K22" s="695" t="s">
        <v>189</v>
      </c>
      <c r="L22" s="695"/>
      <c r="M22" s="532" t="s">
        <v>99</v>
      </c>
      <c r="N22" s="533" t="s">
        <v>101</v>
      </c>
    </row>
    <row r="23" spans="10:14" ht="22.5" customHeight="1" thickBot="1">
      <c r="J23" s="529" t="s">
        <v>49</v>
      </c>
      <c r="K23" s="693" t="s">
        <v>193</v>
      </c>
      <c r="L23" s="694"/>
      <c r="M23" s="526" t="s">
        <v>50</v>
      </c>
      <c r="N23" s="530" t="s">
        <v>50</v>
      </c>
    </row>
    <row r="24" spans="10:14" ht="20.25" customHeight="1" thickBot="1">
      <c r="J24" s="525" t="s">
        <v>51</v>
      </c>
      <c r="K24" s="693" t="s">
        <v>193</v>
      </c>
      <c r="L24" s="694"/>
      <c r="M24" s="526"/>
      <c r="N24" s="530"/>
    </row>
    <row r="25" spans="10:14" ht="18.75" customHeight="1" thickBot="1">
      <c r="J25" s="525" t="s">
        <v>53</v>
      </c>
      <c r="K25" s="693" t="s">
        <v>193</v>
      </c>
      <c r="L25" s="694"/>
      <c r="M25" s="526" t="s">
        <v>50</v>
      </c>
      <c r="N25" s="530" t="s">
        <v>50</v>
      </c>
    </row>
    <row r="26" spans="10:14" ht="23.25" customHeight="1" thickBot="1">
      <c r="J26" s="529" t="s">
        <v>190</v>
      </c>
      <c r="K26" s="693" t="s">
        <v>194</v>
      </c>
      <c r="L26" s="694"/>
      <c r="M26" s="526"/>
      <c r="N26" s="530"/>
    </row>
    <row r="27" spans="10:14" ht="21.75" customHeight="1" thickBot="1">
      <c r="J27" s="529" t="s">
        <v>191</v>
      </c>
      <c r="K27" s="693" t="s">
        <v>196</v>
      </c>
      <c r="L27" s="694"/>
      <c r="M27" s="526"/>
      <c r="N27" s="530" t="s">
        <v>50</v>
      </c>
    </row>
    <row r="28" spans="10:14" ht="18.75" customHeight="1" thickBot="1">
      <c r="J28" s="525" t="s">
        <v>55</v>
      </c>
      <c r="K28" s="693" t="s">
        <v>197</v>
      </c>
      <c r="L28" s="694"/>
      <c r="M28" s="526" t="s">
        <v>50</v>
      </c>
      <c r="N28" s="530" t="s">
        <v>50</v>
      </c>
    </row>
    <row r="29" spans="10:14" ht="18.75" customHeight="1" thickBot="1">
      <c r="J29" s="525" t="s">
        <v>81</v>
      </c>
      <c r="K29" s="693" t="s">
        <v>196</v>
      </c>
      <c r="L29" s="694"/>
      <c r="M29" s="526" t="s">
        <v>50</v>
      </c>
      <c r="N29" s="530" t="s">
        <v>50</v>
      </c>
    </row>
    <row r="30" spans="10:14" ht="18.75" customHeight="1" thickBot="1">
      <c r="J30" s="525" t="s">
        <v>56</v>
      </c>
      <c r="K30" s="693" t="s">
        <v>195</v>
      </c>
      <c r="L30" s="694"/>
      <c r="M30" s="526"/>
      <c r="N30" s="530" t="s">
        <v>50</v>
      </c>
    </row>
    <row r="31" spans="10:14" ht="13.5" customHeight="1" thickBot="1">
      <c r="J31" s="525" t="s">
        <v>57</v>
      </c>
      <c r="K31" s="693" t="s">
        <v>195</v>
      </c>
      <c r="L31" s="694"/>
      <c r="M31" s="526" t="s">
        <v>50</v>
      </c>
      <c r="N31" s="530" t="s">
        <v>50</v>
      </c>
    </row>
    <row r="32" spans="10:14" ht="21.75" customHeight="1" thickBot="1">
      <c r="J32" s="525" t="s">
        <v>192</v>
      </c>
      <c r="K32" s="696"/>
      <c r="L32" s="697"/>
      <c r="M32" s="526"/>
      <c r="N32" s="530"/>
    </row>
    <row r="33" ht="24" customHeight="1"/>
    <row r="34" ht="13.5" customHeight="1"/>
    <row r="35" ht="13.5" customHeight="1"/>
    <row r="36" ht="13.5" customHeight="1"/>
    <row r="37" ht="13.5" customHeight="1">
      <c r="A37" s="377" t="s">
        <v>358</v>
      </c>
    </row>
    <row r="38" ht="13.5" customHeight="1"/>
  </sheetData>
  <sheetProtection/>
  <mergeCells count="32">
    <mergeCell ref="K32:L32"/>
    <mergeCell ref="K12:L12"/>
    <mergeCell ref="K26:L26"/>
    <mergeCell ref="K25:L25"/>
    <mergeCell ref="K24:L24"/>
    <mergeCell ref="K23:L23"/>
    <mergeCell ref="K17:N17"/>
    <mergeCell ref="K28:L28"/>
    <mergeCell ref="K29:L29"/>
    <mergeCell ref="K30:L30"/>
    <mergeCell ref="K31:L31"/>
    <mergeCell ref="K22:L22"/>
    <mergeCell ref="K19:N19"/>
    <mergeCell ref="M12:N12"/>
    <mergeCell ref="K27:L27"/>
    <mergeCell ref="K16:N16"/>
    <mergeCell ref="M11:N11"/>
    <mergeCell ref="M10:N10"/>
    <mergeCell ref="M9:N9"/>
    <mergeCell ref="K6:L6"/>
    <mergeCell ref="K18:N18"/>
    <mergeCell ref="K10:L10"/>
    <mergeCell ref="K11:L11"/>
    <mergeCell ref="K15:N15"/>
    <mergeCell ref="M5:N5"/>
    <mergeCell ref="K5:L5"/>
    <mergeCell ref="K7:L7"/>
    <mergeCell ref="K8:L8"/>
    <mergeCell ref="K9:L9"/>
    <mergeCell ref="M6:N6"/>
    <mergeCell ref="M7:N7"/>
    <mergeCell ref="M8:N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view="pageLayout" zoomScaleNormal="70" workbookViewId="0" topLeftCell="A16">
      <selection activeCell="A1" sqref="A1"/>
    </sheetView>
  </sheetViews>
  <sheetFormatPr defaultColWidth="11.421875" defaultRowHeight="15"/>
  <cols>
    <col min="1" max="1" width="11.28125" style="0" customWidth="1"/>
    <col min="2" max="2" width="11.421875" style="0" customWidth="1"/>
    <col min="3" max="3" width="9.8515625" style="0" customWidth="1"/>
    <col min="4" max="5" width="10.00390625" style="0" customWidth="1"/>
    <col min="6" max="6" width="4.8515625" style="0" customWidth="1"/>
    <col min="7" max="7" width="5.421875" style="0" customWidth="1"/>
    <col min="8" max="9" width="4.8515625" style="0" customWidth="1"/>
    <col min="10" max="10" width="27.28125" style="0" customWidth="1"/>
    <col min="11" max="11" width="11.28125" style="0" customWidth="1"/>
    <col min="12" max="12" width="11.421875" style="0" customWidth="1"/>
    <col min="13" max="13" width="9.8515625" style="0" customWidth="1"/>
    <col min="14" max="15" width="10.00390625" style="0" customWidth="1"/>
    <col min="16" max="16" width="4.8515625" style="0" customWidth="1"/>
    <col min="17" max="17" width="5.421875" style="0" customWidth="1"/>
    <col min="18" max="19" width="4.8515625" style="0" customWidth="1"/>
    <col min="20" max="20" width="27.00390625" style="0" customWidth="1"/>
  </cols>
  <sheetData>
    <row r="1" spans="1:2" s="84" customFormat="1" ht="26.25">
      <c r="A1" s="652" t="s">
        <v>432</v>
      </c>
      <c r="B1" s="83"/>
    </row>
    <row r="2" spans="1:2" ht="15.75" customHeight="1">
      <c r="A2" s="523" t="s">
        <v>407</v>
      </c>
      <c r="B2" s="3"/>
    </row>
    <row r="3" spans="1:10" ht="35.25" customHeight="1">
      <c r="A3" s="699" t="s">
        <v>452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ht="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6:8" ht="15">
      <c r="F5" s="86"/>
      <c r="G5" s="87"/>
      <c r="H5" s="87"/>
    </row>
    <row r="6" spans="1:8" ht="15">
      <c r="A6" s="3" t="s">
        <v>103</v>
      </c>
      <c r="B6" s="3"/>
      <c r="C6" s="264"/>
      <c r="D6" s="264"/>
      <c r="E6" s="3" t="s">
        <v>120</v>
      </c>
      <c r="F6" s="90"/>
      <c r="G6" s="91"/>
      <c r="H6" s="91"/>
    </row>
    <row r="7" spans="1:2" ht="15">
      <c r="A7" s="3"/>
      <c r="B7" s="3"/>
    </row>
    <row r="8" spans="1:10" ht="24.75" customHeight="1">
      <c r="A8" s="534" t="s">
        <v>453</v>
      </c>
      <c r="B8" s="535"/>
      <c r="C8" s="535"/>
      <c r="D8" s="701" t="s">
        <v>47</v>
      </c>
      <c r="E8" s="701"/>
      <c r="F8" s="702" t="s">
        <v>101</v>
      </c>
      <c r="G8" s="702"/>
      <c r="H8" s="702"/>
      <c r="I8" s="702"/>
      <c r="J8" s="703" t="s">
        <v>200</v>
      </c>
    </row>
    <row r="9" spans="1:10" ht="48.75" customHeight="1">
      <c r="A9" s="535"/>
      <c r="B9" s="535"/>
      <c r="C9" s="535"/>
      <c r="D9" s="536" t="s">
        <v>198</v>
      </c>
      <c r="E9" s="537" t="s">
        <v>199</v>
      </c>
      <c r="F9" s="704" t="s">
        <v>198</v>
      </c>
      <c r="G9" s="704"/>
      <c r="H9" s="704" t="s">
        <v>199</v>
      </c>
      <c r="I9" s="704"/>
      <c r="J9" s="703"/>
    </row>
    <row r="10" spans="1:10" ht="52.5" customHeight="1">
      <c r="A10" s="644" t="s">
        <v>201</v>
      </c>
      <c r="B10" s="644" t="s">
        <v>202</v>
      </c>
      <c r="C10" s="645" t="s">
        <v>428</v>
      </c>
      <c r="D10" s="538"/>
      <c r="E10" s="556"/>
      <c r="F10" s="539" t="s">
        <v>203</v>
      </c>
      <c r="G10" s="539" t="s">
        <v>204</v>
      </c>
      <c r="H10" s="559" t="s">
        <v>203</v>
      </c>
      <c r="I10" s="559" t="s">
        <v>204</v>
      </c>
      <c r="J10" s="698"/>
    </row>
    <row r="11" spans="1:10" ht="15">
      <c r="A11" s="540"/>
      <c r="B11" s="541"/>
      <c r="C11" s="540"/>
      <c r="D11" s="535"/>
      <c r="E11" s="542"/>
      <c r="F11" s="543"/>
      <c r="G11" s="543"/>
      <c r="H11" s="543"/>
      <c r="I11" s="543"/>
      <c r="J11" s="698"/>
    </row>
    <row r="12" spans="1:10" ht="15">
      <c r="A12" s="568" t="s">
        <v>63</v>
      </c>
      <c r="B12" s="569" t="s">
        <v>77</v>
      </c>
      <c r="C12" s="570"/>
      <c r="D12" s="544">
        <v>16.5</v>
      </c>
      <c r="E12" s="557"/>
      <c r="F12" s="546"/>
      <c r="G12" s="546">
        <v>3</v>
      </c>
      <c r="H12" s="557"/>
      <c r="I12" s="557"/>
      <c r="J12" s="648" t="s">
        <v>444</v>
      </c>
    </row>
    <row r="13" spans="1:10" ht="15">
      <c r="A13" s="571"/>
      <c r="B13" s="569" t="s">
        <v>78</v>
      </c>
      <c r="C13" s="570"/>
      <c r="D13" s="544">
        <v>5.5</v>
      </c>
      <c r="E13" s="557"/>
      <c r="F13" s="546"/>
      <c r="G13" s="546">
        <v>2</v>
      </c>
      <c r="H13" s="557"/>
      <c r="I13" s="557"/>
      <c r="J13" s="648" t="s">
        <v>443</v>
      </c>
    </row>
    <row r="14" spans="1:10" ht="15">
      <c r="A14" s="571"/>
      <c r="B14" s="569" t="s">
        <v>205</v>
      </c>
      <c r="C14" s="570"/>
      <c r="D14" s="544">
        <v>2</v>
      </c>
      <c r="E14" s="557"/>
      <c r="F14" s="546"/>
      <c r="G14" s="546">
        <v>0.5</v>
      </c>
      <c r="H14" s="557"/>
      <c r="I14" s="557"/>
      <c r="J14" s="648" t="s">
        <v>442</v>
      </c>
    </row>
    <row r="15" spans="1:10" ht="15">
      <c r="A15" s="571"/>
      <c r="B15" s="569"/>
      <c r="C15" s="570"/>
      <c r="D15" s="544"/>
      <c r="E15" s="557"/>
      <c r="F15" s="546"/>
      <c r="G15" s="546"/>
      <c r="H15" s="557"/>
      <c r="I15" s="557"/>
      <c r="J15" s="648"/>
    </row>
    <row r="16" spans="1:10" ht="15">
      <c r="A16" s="571"/>
      <c r="B16" s="569" t="s">
        <v>21</v>
      </c>
      <c r="C16" s="570"/>
      <c r="D16" s="544"/>
      <c r="E16" s="557"/>
      <c r="F16" s="546"/>
      <c r="G16" s="546"/>
      <c r="H16" s="557"/>
      <c r="I16" s="557"/>
      <c r="J16" s="648"/>
    </row>
    <row r="17" spans="1:10" ht="15">
      <c r="A17" s="572" t="s">
        <v>64</v>
      </c>
      <c r="B17" s="573"/>
      <c r="C17" s="570"/>
      <c r="D17" s="547">
        <f>SUM(D12:D16)</f>
        <v>24</v>
      </c>
      <c r="E17" s="558"/>
      <c r="F17" s="549"/>
      <c r="G17" s="549">
        <f>SUM(G12:G16)</f>
        <v>5.5</v>
      </c>
      <c r="H17" s="558"/>
      <c r="I17" s="558"/>
      <c r="J17" s="648"/>
    </row>
    <row r="18" spans="1:10" ht="15">
      <c r="A18" s="543"/>
      <c r="B18" s="577"/>
      <c r="C18" s="542"/>
      <c r="D18" s="545"/>
      <c r="E18" s="545"/>
      <c r="F18" s="545"/>
      <c r="G18" s="545"/>
      <c r="H18" s="545"/>
      <c r="I18" s="545"/>
      <c r="J18" s="550"/>
    </row>
    <row r="19" spans="1:10" ht="15">
      <c r="A19" s="568" t="s">
        <v>65</v>
      </c>
      <c r="B19" s="569" t="s">
        <v>142</v>
      </c>
      <c r="C19" s="570"/>
      <c r="D19" s="544">
        <v>4</v>
      </c>
      <c r="E19" s="557"/>
      <c r="F19" s="546"/>
      <c r="G19" s="546">
        <v>1</v>
      </c>
      <c r="H19" s="557"/>
      <c r="I19" s="557"/>
      <c r="J19" s="648" t="s">
        <v>446</v>
      </c>
    </row>
    <row r="20" spans="1:10" ht="15">
      <c r="A20" s="571"/>
      <c r="B20" s="569" t="s">
        <v>438</v>
      </c>
      <c r="C20" s="570"/>
      <c r="D20" s="544">
        <v>4</v>
      </c>
      <c r="E20" s="557"/>
      <c r="F20" s="546"/>
      <c r="G20" s="546">
        <v>4</v>
      </c>
      <c r="H20" s="557"/>
      <c r="I20" s="557"/>
      <c r="J20" s="648" t="s">
        <v>445</v>
      </c>
    </row>
    <row r="21" spans="1:10" ht="15">
      <c r="A21" s="571"/>
      <c r="B21" s="569" t="s">
        <v>143</v>
      </c>
      <c r="C21" s="570"/>
      <c r="D21" s="544">
        <v>1</v>
      </c>
      <c r="E21" s="557"/>
      <c r="F21" s="546"/>
      <c r="G21" s="546">
        <v>1</v>
      </c>
      <c r="H21" s="557"/>
      <c r="I21" s="557"/>
      <c r="J21" s="570" t="s">
        <v>447</v>
      </c>
    </row>
    <row r="22" spans="1:10" ht="15">
      <c r="A22" s="571"/>
      <c r="B22" s="568" t="s">
        <v>21</v>
      </c>
      <c r="C22" s="570"/>
      <c r="D22" s="544"/>
      <c r="E22" s="557"/>
      <c r="F22" s="546"/>
      <c r="G22" s="546"/>
      <c r="H22" s="557"/>
      <c r="I22" s="557"/>
      <c r="J22" s="649"/>
    </row>
    <row r="23" spans="1:10" ht="15">
      <c r="A23" s="571"/>
      <c r="C23" s="570"/>
      <c r="D23" s="544"/>
      <c r="E23" s="557"/>
      <c r="F23" s="546"/>
      <c r="G23" s="546"/>
      <c r="H23" s="557"/>
      <c r="I23" s="557"/>
      <c r="J23" s="648"/>
    </row>
    <row r="24" spans="1:10" ht="15">
      <c r="A24" s="572" t="s">
        <v>66</v>
      </c>
      <c r="B24" s="570"/>
      <c r="C24" s="570"/>
      <c r="D24" s="547">
        <f>SUM(D19:D23)</f>
        <v>9</v>
      </c>
      <c r="E24" s="558"/>
      <c r="F24" s="549"/>
      <c r="G24" s="549">
        <f>SUM(G19:G23)</f>
        <v>6</v>
      </c>
      <c r="H24" s="558"/>
      <c r="I24" s="558"/>
      <c r="J24" s="648"/>
    </row>
    <row r="25" spans="1:10" ht="15">
      <c r="A25" s="543"/>
      <c r="B25" s="543"/>
      <c r="C25" s="542"/>
      <c r="D25" s="545"/>
      <c r="E25" s="545"/>
      <c r="F25" s="545"/>
      <c r="G25" s="545"/>
      <c r="H25" s="545"/>
      <c r="I25" s="545"/>
      <c r="J25" s="550"/>
    </row>
    <row r="26" spans="1:10" ht="39" customHeight="1">
      <c r="A26" s="568" t="s">
        <v>67</v>
      </c>
      <c r="B26" s="571"/>
      <c r="C26" s="570"/>
      <c r="D26" s="551">
        <v>1.2</v>
      </c>
      <c r="E26" s="557"/>
      <c r="F26" s="546"/>
      <c r="G26" s="552">
        <v>1.2</v>
      </c>
      <c r="H26" s="557"/>
      <c r="I26" s="557"/>
      <c r="J26" s="653" t="s">
        <v>448</v>
      </c>
    </row>
    <row r="27" spans="1:10" ht="15">
      <c r="A27" s="572"/>
      <c r="B27" s="571"/>
      <c r="C27" s="570"/>
      <c r="D27" s="544"/>
      <c r="E27" s="557"/>
      <c r="F27" s="546"/>
      <c r="G27" s="546"/>
      <c r="H27" s="557"/>
      <c r="I27" s="557"/>
      <c r="J27" s="648"/>
    </row>
    <row r="28" spans="1:10" ht="15">
      <c r="A28" s="572" t="s">
        <v>206</v>
      </c>
      <c r="B28" s="571"/>
      <c r="C28" s="570"/>
      <c r="D28" s="553">
        <f>D26</f>
        <v>1.2</v>
      </c>
      <c r="E28" s="558"/>
      <c r="F28" s="549"/>
      <c r="G28" s="554">
        <f>G26</f>
        <v>1.2</v>
      </c>
      <c r="H28" s="558"/>
      <c r="I28" s="558"/>
      <c r="J28" s="650"/>
    </row>
    <row r="29" spans="1:10" ht="15">
      <c r="A29" s="543"/>
      <c r="B29" s="543"/>
      <c r="C29" s="542"/>
      <c r="D29" s="545"/>
      <c r="E29" s="545"/>
      <c r="F29" s="545"/>
      <c r="G29" s="545"/>
      <c r="H29" s="545"/>
      <c r="I29" s="545"/>
      <c r="J29" s="555"/>
    </row>
    <row r="30" spans="1:10" ht="15">
      <c r="A30" s="572" t="s">
        <v>207</v>
      </c>
      <c r="B30" s="569" t="s">
        <v>208</v>
      </c>
      <c r="C30" s="570"/>
      <c r="D30" s="547">
        <v>2</v>
      </c>
      <c r="E30" s="558"/>
      <c r="F30" s="549"/>
      <c r="G30" s="549">
        <v>0</v>
      </c>
      <c r="H30" s="558"/>
      <c r="I30" s="558"/>
      <c r="J30" s="646" t="s">
        <v>429</v>
      </c>
    </row>
    <row r="31" spans="1:10" ht="15">
      <c r="A31" s="543"/>
      <c r="B31" s="543"/>
      <c r="C31" s="542"/>
      <c r="D31" s="545"/>
      <c r="E31" s="545"/>
      <c r="F31" s="545"/>
      <c r="G31" s="545"/>
      <c r="H31" s="545"/>
      <c r="I31" s="545"/>
      <c r="J31" s="555"/>
    </row>
    <row r="32" spans="1:10" ht="15">
      <c r="A32" s="574" t="s">
        <v>68</v>
      </c>
      <c r="B32" s="574"/>
      <c r="C32" s="574"/>
      <c r="D32" s="553">
        <f>SUM(D17,D24,D28,D30)</f>
        <v>36.2</v>
      </c>
      <c r="E32" s="558"/>
      <c r="F32" s="549"/>
      <c r="G32" s="554">
        <f>SUM(G17,G24,G28,G30)</f>
        <v>12.7</v>
      </c>
      <c r="H32" s="558"/>
      <c r="I32" s="558"/>
      <c r="J32" s="646"/>
    </row>
    <row r="33" spans="1:10" ht="15">
      <c r="A33" s="574"/>
      <c r="B33" s="574"/>
      <c r="C33" s="565" t="s">
        <v>69</v>
      </c>
      <c r="D33" s="564"/>
      <c r="E33" s="565"/>
      <c r="F33" s="566"/>
      <c r="G33" s="647">
        <f>G32/D32</f>
        <v>0.3508287292817679</v>
      </c>
      <c r="H33" s="567"/>
      <c r="I33" s="566"/>
      <c r="J33" s="564"/>
    </row>
    <row r="34" spans="1:10" ht="18.75" customHeight="1">
      <c r="A34" s="548"/>
      <c r="B34" s="548"/>
      <c r="C34" s="548"/>
      <c r="D34" s="545"/>
      <c r="E34" s="545"/>
      <c r="F34" s="642" t="s">
        <v>430</v>
      </c>
      <c r="G34" s="643">
        <f>D32-G32</f>
        <v>23.500000000000004</v>
      </c>
      <c r="H34" s="545"/>
      <c r="I34" s="545"/>
      <c r="J34" s="555"/>
    </row>
    <row r="35" spans="1:10" ht="15">
      <c r="A35" s="548"/>
      <c r="B35" s="548"/>
      <c r="C35" s="548"/>
      <c r="D35" s="545"/>
      <c r="E35" s="545"/>
      <c r="F35" s="545"/>
      <c r="G35" s="539" t="s">
        <v>431</v>
      </c>
      <c r="H35" s="545"/>
      <c r="I35" s="545"/>
      <c r="J35" s="555"/>
    </row>
    <row r="36" spans="1:10" ht="15">
      <c r="A36" s="575" t="s">
        <v>70</v>
      </c>
      <c r="B36" s="576"/>
      <c r="C36" s="576"/>
      <c r="D36" s="544">
        <v>35</v>
      </c>
      <c r="E36" s="557"/>
      <c r="F36" s="546"/>
      <c r="G36" s="546">
        <v>12.5</v>
      </c>
      <c r="H36" s="557"/>
      <c r="I36" s="557"/>
      <c r="J36" s="646"/>
    </row>
    <row r="37" spans="1:10" ht="15">
      <c r="A37" s="568" t="s">
        <v>71</v>
      </c>
      <c r="B37" s="571"/>
      <c r="C37" s="570"/>
      <c r="D37" s="544">
        <v>2</v>
      </c>
      <c r="E37" s="557"/>
      <c r="F37" s="546">
        <v>1.5</v>
      </c>
      <c r="G37" s="546"/>
      <c r="H37" s="557"/>
      <c r="I37" s="557"/>
      <c r="J37" s="651" t="s">
        <v>454</v>
      </c>
    </row>
    <row r="38" spans="1:10" ht="15">
      <c r="A38" s="555"/>
      <c r="B38" s="555"/>
      <c r="C38" s="555"/>
      <c r="D38" s="555"/>
      <c r="E38" s="555"/>
      <c r="F38" s="555"/>
      <c r="G38" s="555"/>
      <c r="H38" s="555"/>
      <c r="I38" s="555"/>
      <c r="J38" s="555"/>
    </row>
    <row r="39" spans="1:10" ht="15" customHeight="1">
      <c r="A39" s="560" t="s">
        <v>92</v>
      </c>
      <c r="B39" s="561"/>
      <c r="C39" s="561"/>
      <c r="D39" s="562">
        <v>37</v>
      </c>
      <c r="E39" s="564"/>
      <c r="F39" s="564"/>
      <c r="G39" s="563">
        <v>-11</v>
      </c>
      <c r="H39" s="564"/>
      <c r="I39" s="564"/>
      <c r="J39" s="564"/>
    </row>
    <row r="40" spans="1:5" ht="15">
      <c r="A40" s="98"/>
      <c r="B40" s="98"/>
      <c r="C40" s="98"/>
      <c r="D40" s="98"/>
      <c r="E40" s="24"/>
    </row>
    <row r="41" spans="1:4" ht="18.75" customHeight="1">
      <c r="A41" s="98"/>
      <c r="B41" s="98"/>
      <c r="C41" s="98"/>
      <c r="D41" s="98"/>
    </row>
    <row r="42" spans="1:4" ht="15">
      <c r="A42" s="98"/>
      <c r="B42" s="98"/>
      <c r="C42" s="98"/>
      <c r="D42" s="98"/>
    </row>
    <row r="44" ht="15">
      <c r="A44" s="51"/>
    </row>
    <row r="45" ht="15">
      <c r="A45" s="99"/>
    </row>
    <row r="46" ht="15">
      <c r="A46" s="99"/>
    </row>
    <row r="47" ht="15">
      <c r="A47" s="99"/>
    </row>
    <row r="48" spans="1:11" ht="15">
      <c r="A48" s="99"/>
      <c r="K48" s="99"/>
    </row>
    <row r="49" spans="1:11" ht="15">
      <c r="A49" s="99"/>
      <c r="K49" s="99"/>
    </row>
    <row r="50" spans="1:11" ht="15">
      <c r="A50" s="99"/>
      <c r="K50" s="99"/>
    </row>
    <row r="51" spans="1:11" ht="15">
      <c r="A51" s="99"/>
      <c r="K51" s="99"/>
    </row>
  </sheetData>
  <sheetProtection/>
  <mergeCells count="7">
    <mergeCell ref="J10:J11"/>
    <mergeCell ref="A3:J3"/>
    <mergeCell ref="D8:E8"/>
    <mergeCell ref="F8:I8"/>
    <mergeCell ref="J8:J9"/>
    <mergeCell ref="F9:G9"/>
    <mergeCell ref="H9:I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view="pageLayout" zoomScale="70" zoomScalePageLayoutView="70" workbookViewId="0" topLeftCell="A1">
      <selection activeCell="G24" sqref="G24"/>
    </sheetView>
  </sheetViews>
  <sheetFormatPr defaultColWidth="10.7109375" defaultRowHeight="15"/>
  <cols>
    <col min="1" max="1" width="6.28125" style="0" customWidth="1"/>
    <col min="2" max="7" width="10.7109375" style="0" customWidth="1"/>
    <col min="8" max="8" width="5.8515625" style="0" customWidth="1"/>
    <col min="9" max="9" width="6.140625" style="0" customWidth="1"/>
    <col min="10" max="13" width="10.7109375" style="0" customWidth="1"/>
    <col min="14" max="14" width="14.140625" style="0" customWidth="1"/>
  </cols>
  <sheetData>
    <row r="1" spans="1:13" ht="31.5">
      <c r="A1" s="468" t="s">
        <v>394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8">
      <c r="A2" s="578" t="s">
        <v>407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">
      <c r="A5" s="101" t="s">
        <v>47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>
      <c r="A6" s="100"/>
      <c r="B6" s="100"/>
      <c r="C6" s="100"/>
      <c r="D6" s="100"/>
      <c r="E6" s="100"/>
      <c r="F6" s="706" t="s">
        <v>211</v>
      </c>
      <c r="G6" s="706"/>
      <c r="H6" s="706"/>
      <c r="I6" s="100"/>
      <c r="J6" s="100"/>
      <c r="K6" s="100"/>
      <c r="L6" s="100"/>
      <c r="M6" s="100"/>
    </row>
    <row r="7" spans="1:13" ht="15">
      <c r="A7" s="100"/>
      <c r="B7" s="706" t="s">
        <v>212</v>
      </c>
      <c r="C7" s="706"/>
      <c r="D7" s="102"/>
      <c r="E7" s="378" t="s">
        <v>213</v>
      </c>
      <c r="J7" s="100"/>
      <c r="L7" s="706" t="s">
        <v>360</v>
      </c>
      <c r="M7" s="706"/>
    </row>
    <row r="8" spans="1:13" ht="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4" ht="15">
      <c r="A9" s="100"/>
      <c r="B9" s="332" t="s">
        <v>217</v>
      </c>
      <c r="C9" s="333" t="s">
        <v>218</v>
      </c>
      <c r="D9" s="334" t="s">
        <v>219</v>
      </c>
      <c r="E9" s="335" t="s">
        <v>220</v>
      </c>
      <c r="F9" s="336" t="s">
        <v>221</v>
      </c>
      <c r="G9" s="332" t="s">
        <v>222</v>
      </c>
      <c r="H9" s="705" t="s">
        <v>223</v>
      </c>
      <c r="I9" s="705"/>
      <c r="J9" s="334" t="s">
        <v>224</v>
      </c>
      <c r="K9" s="335" t="s">
        <v>225</v>
      </c>
      <c r="L9" s="336" t="s">
        <v>226</v>
      </c>
      <c r="M9" s="332" t="s">
        <v>227</v>
      </c>
      <c r="N9" s="333" t="s">
        <v>228</v>
      </c>
    </row>
    <row r="10" spans="1:13" s="376" customFormat="1" ht="38.25" customHeight="1">
      <c r="A10" s="104" t="s">
        <v>101</v>
      </c>
      <c r="B10" s="379"/>
      <c r="C10" s="379"/>
      <c r="D10" s="379"/>
      <c r="E10" s="379"/>
      <c r="F10" s="379"/>
      <c r="G10" s="707" t="s">
        <v>214</v>
      </c>
      <c r="H10" s="707"/>
      <c r="I10" s="379"/>
      <c r="J10" s="379"/>
      <c r="K10" s="379"/>
      <c r="L10" s="379"/>
      <c r="M10" s="380"/>
    </row>
    <row r="11" spans="2:13" s="376" customFormat="1" ht="36">
      <c r="B11" s="384" t="s">
        <v>288</v>
      </c>
      <c r="D11" s="379"/>
      <c r="E11" s="379"/>
      <c r="F11" s="379"/>
      <c r="I11" s="379"/>
      <c r="J11" s="379"/>
      <c r="K11" s="379"/>
      <c r="L11" s="379"/>
      <c r="M11" s="380"/>
    </row>
    <row r="12" spans="1:15" s="376" customFormat="1" ht="48">
      <c r="A12" s="385"/>
      <c r="B12" s="385"/>
      <c r="C12" s="385"/>
      <c r="D12" s="386"/>
      <c r="E12" s="385"/>
      <c r="F12" s="384" t="s">
        <v>215</v>
      </c>
      <c r="G12" s="386"/>
      <c r="H12" s="386"/>
      <c r="I12" s="385"/>
      <c r="J12" s="385"/>
      <c r="K12" s="385"/>
      <c r="L12" s="385"/>
      <c r="M12" s="387"/>
      <c r="N12" s="386"/>
      <c r="O12" s="386"/>
    </row>
    <row r="13" spans="1:15" s="376" customFormat="1" ht="48">
      <c r="A13" s="385"/>
      <c r="B13" s="385"/>
      <c r="C13" s="388"/>
      <c r="D13" s="384" t="s">
        <v>215</v>
      </c>
      <c r="E13" s="388"/>
      <c r="F13" s="388"/>
      <c r="G13" s="384" t="s">
        <v>215</v>
      </c>
      <c r="H13" s="389"/>
      <c r="I13" s="385"/>
      <c r="J13" s="385"/>
      <c r="K13" s="388"/>
      <c r="L13" s="385"/>
      <c r="M13" s="387"/>
      <c r="N13" s="386"/>
      <c r="O13" s="386"/>
    </row>
    <row r="14" spans="1:15" s="376" customFormat="1" ht="56.25">
      <c r="A14" s="103" t="s">
        <v>455</v>
      </c>
      <c r="B14" s="385"/>
      <c r="C14" s="385"/>
      <c r="D14" s="385"/>
      <c r="E14" s="384" t="s">
        <v>216</v>
      </c>
      <c r="F14" s="389"/>
      <c r="G14" s="390" t="s">
        <v>361</v>
      </c>
      <c r="H14" s="385"/>
      <c r="I14" s="385"/>
      <c r="J14" s="389"/>
      <c r="K14" s="386"/>
      <c r="L14" s="385"/>
      <c r="M14" s="384" t="s">
        <v>216</v>
      </c>
      <c r="N14" s="617"/>
      <c r="O14" s="386"/>
    </row>
    <row r="15" spans="1:15" ht="15">
      <c r="A15" s="381"/>
      <c r="B15" s="381"/>
      <c r="C15" s="381"/>
      <c r="D15" s="381"/>
      <c r="F15" s="381"/>
      <c r="G15" s="381"/>
      <c r="H15" s="381"/>
      <c r="I15" s="381"/>
      <c r="J15" s="381"/>
      <c r="K15" s="381"/>
      <c r="L15" s="381"/>
      <c r="M15" s="383"/>
      <c r="N15" s="382"/>
      <c r="O15" s="382"/>
    </row>
    <row r="16" spans="1:13" ht="15">
      <c r="A16" s="102"/>
      <c r="B16" s="102"/>
      <c r="C16" s="102"/>
      <c r="D16" s="102"/>
      <c r="E16" s="105" t="s">
        <v>290</v>
      </c>
      <c r="F16" s="106"/>
      <c r="G16" s="106"/>
      <c r="H16" s="106"/>
      <c r="I16" s="106"/>
      <c r="J16" s="106"/>
      <c r="K16" s="106"/>
      <c r="L16" s="102"/>
      <c r="M16" s="100"/>
    </row>
    <row r="17" spans="1:13" ht="15.75" thickBot="1">
      <c r="A17" s="100"/>
      <c r="B17" s="100"/>
      <c r="C17" s="100"/>
      <c r="D17" s="100"/>
      <c r="F17" s="100"/>
      <c r="G17" s="100"/>
      <c r="H17" s="100"/>
      <c r="I17" s="100"/>
      <c r="J17" s="100"/>
      <c r="K17" s="100"/>
      <c r="L17" s="100"/>
      <c r="M17" s="100"/>
    </row>
    <row r="18" spans="1:13" ht="18">
      <c r="A18" s="100"/>
      <c r="B18" s="107" t="s">
        <v>72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9"/>
      <c r="M18" s="100"/>
    </row>
    <row r="19" spans="1:13" ht="15">
      <c r="A19" s="100"/>
      <c r="B19" s="203" t="s">
        <v>209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00"/>
    </row>
    <row r="20" spans="1:13" ht="15">
      <c r="A20" s="100"/>
      <c r="B20" s="204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00"/>
    </row>
    <row r="21" spans="1:13" ht="15">
      <c r="A21" s="100"/>
      <c r="B21" s="203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100"/>
    </row>
    <row r="22" spans="1:13" ht="15.75" thickBot="1">
      <c r="A22" s="100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00"/>
    </row>
    <row r="23" spans="1:13" ht="15">
      <c r="A23" s="10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0"/>
    </row>
    <row r="24" spans="1:13" ht="1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1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1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1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1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</sheetData>
  <sheetProtection/>
  <mergeCells count="5">
    <mergeCell ref="H9:I9"/>
    <mergeCell ref="F6:H6"/>
    <mergeCell ref="B7:C7"/>
    <mergeCell ref="L7:M7"/>
    <mergeCell ref="G10:H1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elaget</dc:creator>
  <cp:keywords/>
  <dc:description/>
  <cp:lastModifiedBy>ssimon</cp:lastModifiedBy>
  <cp:lastPrinted>2016-04-22T09:11:53Z</cp:lastPrinted>
  <dcterms:created xsi:type="dcterms:W3CDTF">2014-03-10T12:19:53Z</dcterms:created>
  <dcterms:modified xsi:type="dcterms:W3CDTF">2016-04-22T09:27:29Z</dcterms:modified>
  <cp:category/>
  <cp:version/>
  <cp:contentType/>
  <cp:contentStatus/>
</cp:coreProperties>
</file>